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60" activeTab="0"/>
  </bookViews>
  <sheets>
    <sheet name="КРОВЛИ ВСЕ СКЛАДЫ" sheetId="1" r:id="rId1"/>
  </sheets>
  <definedNames/>
  <calcPr fullCalcOnLoad="1"/>
</workbook>
</file>

<file path=xl/sharedStrings.xml><?xml version="1.0" encoding="utf-8"?>
<sst xmlns="http://schemas.openxmlformats.org/spreadsheetml/2006/main" count="593" uniqueCount="147">
  <si>
    <t xml:space="preserve">(*) – реализуется при наличии на складе. Новые партии не поставляются.  </t>
  </si>
  <si>
    <t>Для изготовления пешеходных дорожек на кровельном покрытии</t>
  </si>
  <si>
    <t>C</t>
  </si>
  <si>
    <t>1,0х20</t>
  </si>
  <si>
    <t>Полиэфирная сетка</t>
  </si>
  <si>
    <t>1,5</t>
  </si>
  <si>
    <t>Дорожка  ECOPLAST  1,5 мм темно-серая</t>
  </si>
  <si>
    <t>остаток*</t>
  </si>
  <si>
    <t>2,05х15</t>
  </si>
  <si>
    <t>ECOPLAST  V-GR  серый (Т)**</t>
  </si>
  <si>
    <t>Для гидроизоляции в балластных кровлях. Обладает повышенной прочностью на прокол. Поверхность гладкая.</t>
  </si>
  <si>
    <t>С</t>
  </si>
  <si>
    <t>2,05х20</t>
  </si>
  <si>
    <t>стеклохолст</t>
  </si>
  <si>
    <t>ECOPLAST  V-GR  серый (Т)</t>
  </si>
  <si>
    <t>Для выполнения припарапетных зон дополнительного механического закрепления.</t>
  </si>
  <si>
    <t>2шт по 1,025 x 25</t>
  </si>
  <si>
    <t>ECOPLAST  V-RP серый (T) 2 шт на втулке</t>
  </si>
  <si>
    <t>2,05 x 15</t>
  </si>
  <si>
    <t>ECOPLAST  V-RP серый (T) **</t>
  </si>
  <si>
    <t>2,05 x 10</t>
  </si>
  <si>
    <t>В</t>
  </si>
  <si>
    <t>2,05 x 20</t>
  </si>
  <si>
    <t>ECOPLAST  V-RP серый (T)</t>
  </si>
  <si>
    <t>2,05 х 10</t>
  </si>
  <si>
    <t>1,2</t>
  </si>
  <si>
    <t>2,05 х 15</t>
  </si>
  <si>
    <t xml:space="preserve">2,05 х 20 </t>
  </si>
  <si>
    <t>Для гидроизоляции кровли с механическим креплением к основанию; Специальное нескользящее тиснение поверхности. Сварка швов производиться горячим воздухом оборудованием Leister.</t>
  </si>
  <si>
    <t>24 ч</t>
  </si>
  <si>
    <t>051455</t>
  </si>
  <si>
    <t>2,05 х 25</t>
  </si>
  <si>
    <t>Материалы для устройства кровли БИЗНЕС КЛАССА</t>
  </si>
  <si>
    <t>357249</t>
  </si>
  <si>
    <t>LOGICROOF V-RP ARCTIC серый (Т)**</t>
  </si>
  <si>
    <t>357250</t>
  </si>
  <si>
    <t>357251</t>
  </si>
  <si>
    <t>2,05 х 20</t>
  </si>
  <si>
    <t>LOGICROOF V-RP ARCTIC серый (Т)</t>
  </si>
  <si>
    <t xml:space="preserve">2,05 х 15 </t>
  </si>
  <si>
    <r>
      <t>Специальный тип ПВХ мембраны с улучшенными показателями по морозостойкости. Специальное нескользящее тиснение поверхности. Разрешено проведение работ при температурах до -25</t>
    </r>
    <r>
      <rPr>
        <sz val="9"/>
        <color indexed="8"/>
        <rFont val="Calibri"/>
        <family val="2"/>
      </rPr>
      <t>°</t>
    </r>
    <r>
      <rPr>
        <sz val="9"/>
        <color indexed="8"/>
        <rFont val="Arial"/>
        <family val="2"/>
      </rPr>
      <t>С.  Для гидроизоляции кровли с механическим креплением к основанию; Сварка швов производиться горячим воздухом оборудованием Leister.</t>
    </r>
  </si>
  <si>
    <t>357245</t>
  </si>
  <si>
    <t>Материалы для устройства кровли ПРЕМИУМ КЛАССА</t>
  </si>
  <si>
    <t>LOGICROOF V-SR серый</t>
  </si>
  <si>
    <t>не армирован</t>
  </si>
  <si>
    <t>LOGICROOF V-RP серый 2 шт на втулке</t>
  </si>
  <si>
    <t>372914</t>
  </si>
  <si>
    <t>2,0</t>
  </si>
  <si>
    <t>LOGICROOF V-RP серый</t>
  </si>
  <si>
    <t>039982</t>
  </si>
  <si>
    <t>336758</t>
  </si>
  <si>
    <t>LOGICROOF V-RP серый**</t>
  </si>
  <si>
    <t>LOGICROOF V-RP красная RAL 3016**</t>
  </si>
  <si>
    <t>LOGICROOF V-RP серый **</t>
  </si>
  <si>
    <t>034150</t>
  </si>
  <si>
    <t>LOGICROOF V-RP красная RAL 3016</t>
  </si>
  <si>
    <t>LOGICROOF V-RP ГОЛУБАЯ RAL 5012 !</t>
  </si>
  <si>
    <t>LOGICROOF V-RP синяя RAL 5002**</t>
  </si>
  <si>
    <t>LOGICROOF V-RP синяя RAL 5002</t>
  </si>
  <si>
    <t xml:space="preserve"> 2,05 х15 </t>
  </si>
  <si>
    <t>LOGICROOF V-RP зеленая RAL 6011</t>
  </si>
  <si>
    <t>LOGICROOF V-RP белая RAL 9001</t>
  </si>
  <si>
    <t>Для гидроизоляции кровли с механическим креплением к основанию; Сварка швов производиться горячим воздухом оборудованием Leister.</t>
  </si>
  <si>
    <t>035429</t>
  </si>
  <si>
    <t>за 1 м2, руб.</t>
  </si>
  <si>
    <t>(ширина*длина), м</t>
  </si>
  <si>
    <t>мм</t>
  </si>
  <si>
    <t>Применение</t>
  </si>
  <si>
    <t xml:space="preserve">Цена (с НДС) </t>
  </si>
  <si>
    <t>Категория готовности к отгрузке</t>
  </si>
  <si>
    <t>Код товара</t>
  </si>
  <si>
    <t>Размер рулона</t>
  </si>
  <si>
    <t>Тип армирующей основы</t>
  </si>
  <si>
    <t>Толщина,</t>
  </si>
  <si>
    <t>Марка материала</t>
  </si>
  <si>
    <t>LOGICROOF V-RP FB  серый</t>
  </si>
  <si>
    <t>432072</t>
  </si>
  <si>
    <r>
      <rPr>
        <u val="single"/>
        <sz val="8"/>
        <rFont val="Arial"/>
        <family val="2"/>
      </rPr>
      <t>С Флисом</t>
    </r>
    <r>
      <rPr>
        <sz val="8"/>
        <rFont val="Arial"/>
        <family val="2"/>
      </rPr>
      <t>, для гидроизоляции кровли с клеевой системой крепления к основанию; Сварка швов производиться горячим воздухом оборудованием Leister.</t>
    </r>
  </si>
  <si>
    <t>Полиэфирная сетка
Флисовая подложка</t>
  </si>
  <si>
    <t>430176</t>
  </si>
  <si>
    <t>Специальные материалы для устройства кровли ПРЕМИУМ КЛАССА</t>
  </si>
  <si>
    <t xml:space="preserve">LOGICROOF P-RP </t>
  </si>
  <si>
    <t>2,10 х 25</t>
  </si>
  <si>
    <t>427210</t>
  </si>
  <si>
    <t xml:space="preserve">2,10 х 20 </t>
  </si>
  <si>
    <t>LOGICROOF P-SR</t>
  </si>
  <si>
    <t>2шт по 1,05 x 20</t>
  </si>
  <si>
    <t>Для изготовления элементов усиления и сопряжения с кровельными конструкциями (воронки, трубы и др.) Отгружается кратно 2 рулонам на 1 втулке</t>
  </si>
  <si>
    <t>Материалы для устройства кровли ЭКОНОМ КЛАССА</t>
  </si>
  <si>
    <t>ПВХ мембраны PLASTROOF V</t>
  </si>
  <si>
    <t xml:space="preserve">Гибкость на брусе R=5мм - 40°С; складываемость при отрицательной температуре -25°С; Г2 </t>
  </si>
  <si>
    <t>Гибкость на брусе R=5мм - 45°С; складываемость при отрицательной температуре -30°С; Г1  (при толщине 1,2мм)</t>
  </si>
  <si>
    <t>Гибкость на брусе R= 5 мм, - 60°С; складываемость при отрицательной температуре -40°С; Г3, В2, РП1</t>
  </si>
  <si>
    <t>Гибкость на брусе R=5мм - 55°С; складываемость при отрицательной температуре -40°С; Г1  (при толщине 1,2мм)</t>
  </si>
  <si>
    <t>Гибкость на брусе R=5мм - 50°С; складываемость при отрицательной температуре -35°С; Г1 (при толщине 1,2мм)</t>
  </si>
  <si>
    <t>Для гидроизоляции кровли с механическим креплением к основанию. Сварка швов производиться горячим воздухом оборудованием Leister.</t>
  </si>
  <si>
    <t>PLASTROOF  V-RP серый</t>
  </si>
  <si>
    <t>LOGICROOF V-RP FB  серый  (T)</t>
  </si>
  <si>
    <t>ТПО мембраны  LOGICROOF</t>
  </si>
  <si>
    <t>РЦ Рязань</t>
  </si>
  <si>
    <t>РРЦ М.Воды</t>
  </si>
  <si>
    <t>РРЦ Новоульяновск</t>
  </si>
  <si>
    <t>РРЦ Юрга</t>
  </si>
  <si>
    <t>РРЦ Учалы</t>
  </si>
  <si>
    <t>РРЦ Хабаровск</t>
  </si>
  <si>
    <t>ПРАЙС ЛИСТ</t>
  </si>
  <si>
    <t>от</t>
  </si>
  <si>
    <t>Адрес: 357217, Став-й край, г. М.Воды, ул. Московская д.3
Сайт: https://zakaz.tn.ru</t>
  </si>
  <si>
    <t>Адрес: Россия, Новоульяновск, Промплощадка
+7 (84255) 7-12-08    Сайт: https://zakaz.tn.ru</t>
  </si>
  <si>
    <t>Адрес: 390047 г.Рязань, Восточный промузел, 21
Тел. +7(4912) 911-222, 911-444 Сайт: https://zakaz.tn.ru</t>
  </si>
  <si>
    <t>Адрес: Россия, Учалы, ул. Кровельная, д. 1
+7 (34791) 4-14-02   Сайт:  https://zakaz.tn.ru</t>
  </si>
  <si>
    <t>Адрес: Россия, Хабаровск, пр-т 60 лет Октября, д. 8
Тел. +7 (4212) 41-76-61  Сайт: https://zakaz.tn.ru</t>
  </si>
  <si>
    <t>Адрес: Кемеровская обл., г. Юрга,  ул. 1-я Железнодорожная д.1
8 (38451) 4-98-32     Сайт: https://zakaz.tn.ru</t>
  </si>
  <si>
    <t xml:space="preserve"> на кровельные полимерные мембраны для РФ, РБ и РК</t>
  </si>
  <si>
    <t>422528</t>
  </si>
  <si>
    <t>440116</t>
  </si>
  <si>
    <t xml:space="preserve"> 2шт по 1,0 х 10</t>
  </si>
  <si>
    <t>LOGICROOF V-RP синяя RAL 5010</t>
  </si>
  <si>
    <t>486918</t>
  </si>
  <si>
    <t>Плюс руб/м2 к Рязани</t>
  </si>
  <si>
    <t>РРЦ Северо-Запад</t>
  </si>
  <si>
    <t>Адрес: Россия, Ленинградская область, Тосненский район, д. Аннолово, 2-й Вертикальный проезд    +7 (812) 416-35-01</t>
  </si>
  <si>
    <t>ECOPLAST  V-RP Siberia белый (T)</t>
  </si>
  <si>
    <t>494280</t>
  </si>
  <si>
    <t>2,10 х 15</t>
  </si>
  <si>
    <t>494283</t>
  </si>
  <si>
    <t>500460</t>
  </si>
  <si>
    <t xml:space="preserve"> 2,10 х15 </t>
  </si>
  <si>
    <t>2,10 х 20</t>
  </si>
  <si>
    <t>500464</t>
  </si>
  <si>
    <t>(**) – на немерные рулоны LogicRoof и Ecoplast действует скидка 10 % от цены материала стандартной длины, на  PLASTROOF- 5% (немерные рулоны не производяться по заказ)</t>
  </si>
  <si>
    <t>2,10 x 20</t>
  </si>
  <si>
    <t>2,10 x 15</t>
  </si>
  <si>
    <t>500541</t>
  </si>
  <si>
    <t>2,10 х 10</t>
  </si>
  <si>
    <t xml:space="preserve">2,10 х 15 </t>
  </si>
  <si>
    <t>518657</t>
  </si>
  <si>
    <t>518777</t>
  </si>
  <si>
    <t>518813</t>
  </si>
  <si>
    <t>501883</t>
  </si>
  <si>
    <t>РРЦ Красный Сулин</t>
  </si>
  <si>
    <t>Адрес: Россия, Ростовская область, г.Красный Сулин  Сайт:  https://zakaz.tn.ru</t>
  </si>
  <si>
    <t xml:space="preserve">ПВХ мембраны  LOGICROOF ARCTIC с тиснением (Т) </t>
  </si>
  <si>
    <t>ПВХ мембраны  LOGICROOF</t>
  </si>
  <si>
    <t xml:space="preserve">ПВХ мембраны ECOPLAST с тиснением (T) </t>
  </si>
  <si>
    <t xml:space="preserve"> 2шт по 1,05 х 25</t>
  </si>
  <si>
    <t>521897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</si>
</sst>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0.000"/>
    <numFmt numFmtId="175" formatCode="_-* #,##0.00[$€-1]_-;\-* #,##0.00[$€-1]_-;_-* &quot;-&quot;??[$€-1]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u val="single"/>
      <sz val="8"/>
      <name val="Arial"/>
      <family val="2"/>
    </font>
    <font>
      <sz val="9"/>
      <name val="Arial CE"/>
      <family val="0"/>
    </font>
    <font>
      <u val="single"/>
      <sz val="12"/>
      <color indexed="12"/>
      <name val="Arial"/>
      <family val="2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9"/>
      <name val="Arial Cyr"/>
      <family val="0"/>
    </font>
    <font>
      <sz val="8"/>
      <name val="Arial Cyr"/>
      <family val="0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3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8"/>
      <color indexed="63"/>
      <name val="Arial"/>
      <family val="2"/>
    </font>
    <font>
      <b/>
      <sz val="12"/>
      <color indexed="9"/>
      <name val="Arial"/>
      <family val="2"/>
    </font>
    <font>
      <b/>
      <i/>
      <sz val="10"/>
      <color indexed="10"/>
      <name val="Arial"/>
      <family val="2"/>
    </font>
    <font>
      <b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b/>
      <i/>
      <sz val="14"/>
      <color indexed="9"/>
      <name val="Arial"/>
      <family val="2"/>
    </font>
    <font>
      <b/>
      <sz val="10"/>
      <color indexed="62"/>
      <name val="Arial"/>
      <family val="2"/>
    </font>
    <font>
      <b/>
      <i/>
      <sz val="11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 tint="0.15000000596046448"/>
      <name val="Arial"/>
      <family val="2"/>
    </font>
    <font>
      <b/>
      <sz val="9"/>
      <color theme="0"/>
      <name val="Arial"/>
      <family val="2"/>
    </font>
    <font>
      <b/>
      <sz val="9"/>
      <color theme="1" tint="0.15000000596046448"/>
      <name val="Arial"/>
      <family val="2"/>
    </font>
    <font>
      <b/>
      <sz val="8"/>
      <color theme="1" tint="0.15000000596046448"/>
      <name val="Arial"/>
      <family val="2"/>
    </font>
    <font>
      <b/>
      <sz val="8"/>
      <color theme="1" tint="0.34999001026153564"/>
      <name val="Arial"/>
      <family val="2"/>
    </font>
    <font>
      <b/>
      <sz val="12"/>
      <color theme="0"/>
      <name val="Arial"/>
      <family val="2"/>
    </font>
    <font>
      <b/>
      <i/>
      <sz val="10"/>
      <color rgb="FFFF0000"/>
      <name val="Arial"/>
      <family val="2"/>
    </font>
    <font>
      <b/>
      <sz val="16"/>
      <color theme="0"/>
      <name val="Arial"/>
      <family val="2"/>
    </font>
    <font>
      <b/>
      <i/>
      <sz val="12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b/>
      <i/>
      <sz val="14"/>
      <color theme="0"/>
      <name val="Arial"/>
      <family val="2"/>
    </font>
    <font>
      <b/>
      <sz val="10"/>
      <color theme="3" tint="0.39998000860214233"/>
      <name val="Arial"/>
      <family val="2"/>
    </font>
    <font>
      <b/>
      <i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8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75" fontId="0" fillId="0" borderId="0" applyFont="0" applyFill="0" applyBorder="0" applyAlignment="0" applyProtection="0"/>
    <xf numFmtId="0" fontId="8" fillId="20" borderId="1" applyFill="0">
      <alignment horizontal="center"/>
      <protection/>
    </xf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2" applyNumberFormat="0" applyAlignment="0" applyProtection="0"/>
    <xf numFmtId="0" fontId="50" fillId="28" borderId="3" applyNumberFormat="0" applyAlignment="0" applyProtection="0"/>
    <xf numFmtId="0" fontId="51" fillId="28" borderId="2" applyNumberFormat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29" borderId="8" applyNumberFormat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7" fillId="0" borderId="0">
      <alignment/>
      <protection/>
    </xf>
    <xf numFmtId="0" fontId="4" fillId="0" borderId="0">
      <alignment horizontal="left"/>
      <protection/>
    </xf>
    <xf numFmtId="0" fontId="60" fillId="0" borderId="0" applyNumberFormat="0" applyFill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47" fillId="32" borderId="9" applyNumberFormat="0" applyFont="0" applyAlignment="0" applyProtection="0"/>
    <xf numFmtId="9" fontId="4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10" applyNumberFormat="0" applyFill="0" applyAlignment="0" applyProtection="0"/>
    <xf numFmtId="0" fontId="11" fillId="0" borderId="0">
      <alignment/>
      <protection/>
    </xf>
    <xf numFmtId="0" fontId="64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65" fillId="3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66" fillId="0" borderId="1" xfId="0" applyFont="1" applyFill="1" applyBorder="1" applyAlignment="1">
      <alignment horizontal="center" vertical="center" wrapText="1"/>
    </xf>
    <xf numFmtId="172" fontId="67" fillId="34" borderId="1" xfId="0" applyNumberFormat="1" applyFont="1" applyFill="1" applyBorder="1" applyAlignment="1">
      <alignment horizontal="center" vertical="center" wrapText="1"/>
    </xf>
    <xf numFmtId="0" fontId="67" fillId="34" borderId="1" xfId="0" applyFont="1" applyFill="1" applyBorder="1" applyAlignment="1">
      <alignment horizontal="center" vertical="center" wrapText="1"/>
    </xf>
    <xf numFmtId="1" fontId="67" fillId="34" borderId="1" xfId="0" applyNumberFormat="1" applyFont="1" applyFill="1" applyBorder="1" applyAlignment="1">
      <alignment horizontal="center" vertical="center" wrapText="1"/>
    </xf>
    <xf numFmtId="0" fontId="68" fillId="0" borderId="1" xfId="0" applyFont="1" applyFill="1" applyBorder="1" applyAlignment="1">
      <alignment horizontal="center" vertical="center" wrapText="1"/>
    </xf>
    <xf numFmtId="172" fontId="68" fillId="0" borderId="1" xfId="0" applyNumberFormat="1" applyFont="1" applyFill="1" applyBorder="1" applyAlignment="1">
      <alignment horizontal="center" vertical="center" wrapText="1"/>
    </xf>
    <xf numFmtId="49" fontId="67" fillId="34" borderId="1" xfId="0" applyNumberFormat="1" applyFont="1" applyFill="1" applyBorder="1" applyAlignment="1">
      <alignment horizontal="center" vertical="center" wrapText="1"/>
    </xf>
    <xf numFmtId="49" fontId="68" fillId="0" borderId="1" xfId="0" applyNumberFormat="1" applyFont="1" applyFill="1" applyBorder="1" applyAlignment="1">
      <alignment horizontal="center" vertical="center" wrapText="1"/>
    </xf>
    <xf numFmtId="0" fontId="68" fillId="0" borderId="1" xfId="0" applyFont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0" fontId="70" fillId="35" borderId="11" xfId="0" applyFont="1" applyFill="1" applyBorder="1" applyAlignment="1">
      <alignment horizontal="center" vertical="center" wrapText="1"/>
    </xf>
    <xf numFmtId="0" fontId="70" fillId="35" borderId="12" xfId="0" applyFont="1" applyFill="1" applyBorder="1" applyAlignment="1">
      <alignment horizontal="center" vertical="center" wrapText="1"/>
    </xf>
    <xf numFmtId="0" fontId="70" fillId="35" borderId="13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left" vertical="center" wrapText="1"/>
    </xf>
    <xf numFmtId="0" fontId="66" fillId="0" borderId="13" xfId="0" applyFont="1" applyFill="1" applyBorder="1" applyAlignment="1">
      <alignment horizontal="left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71" fillId="34" borderId="12" xfId="0" applyFont="1" applyFill="1" applyBorder="1" applyAlignment="1">
      <alignment horizontal="centerContinuous" vertical="center" wrapText="1"/>
    </xf>
    <xf numFmtId="0" fontId="71" fillId="34" borderId="13" xfId="0" applyFont="1" applyFill="1" applyBorder="1" applyAlignment="1">
      <alignment horizontal="centerContinuous" vertical="center" wrapText="1"/>
    </xf>
    <xf numFmtId="0" fontId="68" fillId="36" borderId="11" xfId="0" applyFont="1" applyFill="1" applyBorder="1" applyAlignment="1">
      <alignment horizontal="centerContinuous" vertical="center" wrapText="1"/>
    </xf>
    <xf numFmtId="0" fontId="68" fillId="36" borderId="12" xfId="0" applyFont="1" applyFill="1" applyBorder="1" applyAlignment="1">
      <alignment horizontal="centerContinuous" vertical="center" wrapText="1"/>
    </xf>
    <xf numFmtId="0" fontId="68" fillId="36" borderId="13" xfId="0" applyFont="1" applyFill="1" applyBorder="1" applyAlignment="1">
      <alignment horizontal="centerContinuous" vertical="center" wrapText="1"/>
    </xf>
    <xf numFmtId="0" fontId="66" fillId="0" borderId="11" xfId="0" applyFont="1" applyFill="1" applyBorder="1" applyAlignment="1">
      <alignment horizontal="left" vertical="center"/>
    </xf>
    <xf numFmtId="0" fontId="66" fillId="0" borderId="11" xfId="0" applyFont="1" applyFill="1" applyBorder="1" applyAlignment="1">
      <alignment horizontal="center" vertical="center"/>
    </xf>
    <xf numFmtId="0" fontId="67" fillId="34" borderId="1" xfId="0" applyFont="1" applyFill="1" applyBorder="1" applyAlignment="1">
      <alignment horizontal="left" vertical="center" wrapText="1"/>
    </xf>
    <xf numFmtId="0" fontId="68" fillId="0" borderId="1" xfId="0" applyFont="1" applyFill="1" applyBorder="1" applyAlignment="1">
      <alignment horizontal="left" vertical="center" wrapText="1"/>
    </xf>
    <xf numFmtId="0" fontId="68" fillId="0" borderId="14" xfId="0" applyFont="1" applyFill="1" applyBorder="1" applyAlignment="1">
      <alignment horizontal="center" wrapText="1"/>
    </xf>
    <xf numFmtId="0" fontId="68" fillId="0" borderId="15" xfId="0" applyFont="1" applyFill="1" applyBorder="1" applyAlignment="1">
      <alignment horizontal="center" vertical="top" wrapText="1"/>
    </xf>
    <xf numFmtId="0" fontId="72" fillId="37" borderId="16" xfId="0" applyFont="1" applyFill="1" applyBorder="1" applyAlignment="1">
      <alignment horizontal="center" vertical="center" wrapText="1"/>
    </xf>
    <xf numFmtId="0" fontId="72" fillId="37" borderId="17" xfId="0" applyFont="1" applyFill="1" applyBorder="1" applyAlignment="1">
      <alignment horizontal="center" vertical="center" wrapText="1"/>
    </xf>
    <xf numFmtId="0" fontId="72" fillId="37" borderId="18" xfId="0" applyFont="1" applyFill="1" applyBorder="1" applyAlignment="1">
      <alignment horizontal="center" vertical="center" wrapText="1"/>
    </xf>
    <xf numFmtId="0" fontId="71" fillId="34" borderId="19" xfId="0" applyFont="1" applyFill="1" applyBorder="1" applyAlignment="1">
      <alignment horizontal="centerContinuous" vertical="center" wrapText="1"/>
    </xf>
    <xf numFmtId="0" fontId="71" fillId="34" borderId="20" xfId="0" applyFont="1" applyFill="1" applyBorder="1" applyAlignment="1">
      <alignment horizontal="centerContinuous" vertical="center" wrapText="1"/>
    </xf>
    <xf numFmtId="0" fontId="71" fillId="34" borderId="0" xfId="0" applyFont="1" applyFill="1" applyBorder="1" applyAlignment="1">
      <alignment horizontal="centerContinuous" vertical="center" wrapText="1"/>
    </xf>
    <xf numFmtId="0" fontId="71" fillId="34" borderId="21" xfId="0" applyFont="1" applyFill="1" applyBorder="1" applyAlignment="1">
      <alignment horizontal="centerContinuous" vertical="center" wrapText="1"/>
    </xf>
    <xf numFmtId="0" fontId="73" fillId="34" borderId="22" xfId="0" applyFont="1" applyFill="1" applyBorder="1" applyAlignment="1">
      <alignment horizontal="centerContinuous" vertical="center" wrapText="1"/>
    </xf>
    <xf numFmtId="0" fontId="73" fillId="34" borderId="23" xfId="0" applyFont="1" applyFill="1" applyBorder="1" applyAlignment="1">
      <alignment horizontal="centerContinuous" vertical="center" wrapText="1"/>
    </xf>
    <xf numFmtId="0" fontId="68" fillId="36" borderId="24" xfId="0" applyFont="1" applyFill="1" applyBorder="1" applyAlignment="1">
      <alignment horizontal="centerContinuous" vertical="center" wrapText="1"/>
    </xf>
    <xf numFmtId="0" fontId="68" fillId="36" borderId="25" xfId="0" applyFont="1" applyFill="1" applyBorder="1" applyAlignment="1">
      <alignment horizontal="centerContinuous" vertical="center" wrapText="1"/>
    </xf>
    <xf numFmtId="0" fontId="68" fillId="0" borderId="26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7" fillId="34" borderId="28" xfId="0" applyFont="1" applyFill="1" applyBorder="1" applyAlignment="1">
      <alignment horizontal="center" vertical="center" wrapText="1"/>
    </xf>
    <xf numFmtId="172" fontId="67" fillId="34" borderId="26" xfId="0" applyNumberFormat="1" applyFont="1" applyFill="1" applyBorder="1" applyAlignment="1">
      <alignment horizontal="center" vertical="center" wrapText="1"/>
    </xf>
    <xf numFmtId="0" fontId="68" fillId="0" borderId="28" xfId="0" applyFont="1" applyFill="1" applyBorder="1" applyAlignment="1">
      <alignment horizontal="center" vertical="center" wrapText="1"/>
    </xf>
    <xf numFmtId="172" fontId="68" fillId="0" borderId="26" xfId="0" applyNumberFormat="1" applyFont="1" applyFill="1" applyBorder="1" applyAlignment="1">
      <alignment horizontal="center" vertical="center" wrapText="1"/>
    </xf>
    <xf numFmtId="0" fontId="72" fillId="37" borderId="29" xfId="0" applyFont="1" applyFill="1" applyBorder="1" applyAlignment="1">
      <alignment horizontal="center" vertical="center" wrapText="1"/>
    </xf>
    <xf numFmtId="0" fontId="72" fillId="37" borderId="30" xfId="0" applyFont="1" applyFill="1" applyBorder="1" applyAlignment="1">
      <alignment horizontal="center" vertical="center" wrapText="1"/>
    </xf>
    <xf numFmtId="0" fontId="71" fillId="34" borderId="31" xfId="0" applyFont="1" applyFill="1" applyBorder="1" applyAlignment="1">
      <alignment horizontal="centerContinuous" vertical="center" wrapText="1"/>
    </xf>
    <xf numFmtId="0" fontId="71" fillId="34" borderId="32" xfId="0" applyFont="1" applyFill="1" applyBorder="1" applyAlignment="1">
      <alignment horizontal="centerContinuous" vertical="center" wrapText="1"/>
    </xf>
    <xf numFmtId="0" fontId="71" fillId="34" borderId="33" xfId="0" applyFont="1" applyFill="1" applyBorder="1" applyAlignment="1">
      <alignment horizontal="centerContinuous" vertical="center" wrapText="1"/>
    </xf>
    <xf numFmtId="0" fontId="71" fillId="34" borderId="34" xfId="0" applyFont="1" applyFill="1" applyBorder="1" applyAlignment="1">
      <alignment horizontal="centerContinuous" vertical="center" wrapText="1"/>
    </xf>
    <xf numFmtId="0" fontId="70" fillId="35" borderId="24" xfId="0" applyFont="1" applyFill="1" applyBorder="1" applyAlignment="1">
      <alignment horizontal="center" vertical="center" wrapText="1"/>
    </xf>
    <xf numFmtId="0" fontId="70" fillId="35" borderId="25" xfId="0" applyFont="1" applyFill="1" applyBorder="1" applyAlignment="1">
      <alignment horizontal="center" vertical="center" wrapText="1"/>
    </xf>
    <xf numFmtId="0" fontId="71" fillId="34" borderId="24" xfId="0" applyFont="1" applyFill="1" applyBorder="1" applyAlignment="1">
      <alignment horizontal="centerContinuous" vertical="center" wrapText="1"/>
    </xf>
    <xf numFmtId="0" fontId="71" fillId="34" borderId="25" xfId="0" applyFont="1" applyFill="1" applyBorder="1" applyAlignment="1">
      <alignment horizontal="centerContinuous" vertical="center" wrapText="1"/>
    </xf>
    <xf numFmtId="0" fontId="0" fillId="35" borderId="24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66" fillId="0" borderId="24" xfId="0" applyFont="1" applyFill="1" applyBorder="1" applyAlignment="1">
      <alignment horizontal="left" vertical="center" wrapText="1"/>
    </xf>
    <xf numFmtId="0" fontId="66" fillId="0" borderId="25" xfId="0" applyFont="1" applyFill="1" applyBorder="1" applyAlignment="1">
      <alignment horizontal="left" vertical="center" wrapText="1"/>
    </xf>
    <xf numFmtId="0" fontId="66" fillId="0" borderId="24" xfId="0" applyFont="1" applyFill="1" applyBorder="1" applyAlignment="1">
      <alignment horizontal="center" vertical="center" wrapText="1"/>
    </xf>
    <xf numFmtId="0" fontId="66" fillId="0" borderId="25" xfId="0" applyFont="1" applyFill="1" applyBorder="1" applyAlignment="1">
      <alignment horizontal="center" vertical="center" wrapText="1"/>
    </xf>
    <xf numFmtId="0" fontId="66" fillId="0" borderId="35" xfId="0" applyFont="1" applyFill="1" applyBorder="1" applyAlignment="1">
      <alignment horizontal="left" vertical="center" wrapText="1"/>
    </xf>
    <xf numFmtId="0" fontId="66" fillId="0" borderId="36" xfId="0" applyFont="1" applyFill="1" applyBorder="1" applyAlignment="1">
      <alignment horizontal="left" vertical="center" wrapText="1"/>
    </xf>
    <xf numFmtId="0" fontId="72" fillId="37" borderId="37" xfId="0" applyFont="1" applyFill="1" applyBorder="1" applyAlignment="1">
      <alignment horizontal="center" vertical="center" wrapText="1"/>
    </xf>
    <xf numFmtId="0" fontId="72" fillId="37" borderId="38" xfId="0" applyFont="1" applyFill="1" applyBorder="1" applyAlignment="1">
      <alignment horizontal="center" vertical="center" wrapText="1"/>
    </xf>
    <xf numFmtId="0" fontId="74" fillId="34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75" fillId="34" borderId="17" xfId="0" applyFont="1" applyFill="1" applyBorder="1" applyAlignment="1">
      <alignment horizontal="right" wrapText="1"/>
    </xf>
    <xf numFmtId="0" fontId="76" fillId="34" borderId="16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74" fillId="34" borderId="22" xfId="0" applyFont="1" applyFill="1" applyBorder="1" applyAlignment="1">
      <alignment vertical="center"/>
    </xf>
    <xf numFmtId="0" fontId="77" fillId="34" borderId="22" xfId="0" applyFont="1" applyFill="1" applyBorder="1" applyAlignment="1">
      <alignment horizontal="right" vertical="center"/>
    </xf>
    <xf numFmtId="0" fontId="78" fillId="0" borderId="19" xfId="0" applyFont="1" applyFill="1" applyBorder="1" applyAlignment="1">
      <alignment horizontal="center" vertical="center" wrapText="1"/>
    </xf>
    <xf numFmtId="0" fontId="78" fillId="0" borderId="20" xfId="0" applyFont="1" applyFill="1" applyBorder="1" applyAlignment="1">
      <alignment horizontal="center" vertical="center" wrapText="1"/>
    </xf>
    <xf numFmtId="14" fontId="75" fillId="34" borderId="17" xfId="0" applyNumberFormat="1" applyFont="1" applyFill="1" applyBorder="1" applyAlignment="1">
      <alignment horizontal="center" wrapText="1"/>
    </xf>
    <xf numFmtId="0" fontId="74" fillId="34" borderId="23" xfId="0" applyFont="1" applyFill="1" applyBorder="1" applyAlignment="1">
      <alignment vertical="center"/>
    </xf>
    <xf numFmtId="0" fontId="74" fillId="34" borderId="19" xfId="0" applyFont="1" applyFill="1" applyBorder="1" applyAlignment="1">
      <alignment vertical="center" wrapText="1"/>
    </xf>
    <xf numFmtId="9" fontId="0" fillId="0" borderId="0" xfId="0" applyNumberFormat="1" applyAlignment="1">
      <alignment horizontal="center" vertical="center"/>
    </xf>
    <xf numFmtId="0" fontId="74" fillId="34" borderId="20" xfId="0" applyFont="1" applyFill="1" applyBorder="1" applyAlignment="1">
      <alignment horizontal="center" vertical="center" wrapText="1"/>
    </xf>
    <xf numFmtId="9" fontId="0" fillId="0" borderId="0" xfId="75" applyFont="1" applyAlignment="1">
      <alignment/>
    </xf>
    <xf numFmtId="0" fontId="68" fillId="36" borderId="25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68" fillId="36" borderId="24" xfId="0" applyFont="1" applyFill="1" applyBorder="1" applyAlignment="1">
      <alignment vertical="center" wrapText="1"/>
    </xf>
    <xf numFmtId="0" fontId="66" fillId="0" borderId="39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68" fillId="0" borderId="39" xfId="0" applyFont="1" applyFill="1" applyBorder="1" applyAlignment="1">
      <alignment horizontal="center" vertical="center" wrapText="1"/>
    </xf>
    <xf numFmtId="0" fontId="68" fillId="0" borderId="3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72" fontId="1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28" xfId="0" applyFont="1" applyFill="1" applyBorder="1" applyAlignment="1">
      <alignment horizontal="center" vertical="center" wrapText="1"/>
    </xf>
    <xf numFmtId="172" fontId="14" fillId="0" borderId="26" xfId="0" applyNumberFormat="1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8" fillId="0" borderId="39" xfId="0" applyFont="1" applyFill="1" applyBorder="1" applyAlignment="1">
      <alignment horizontal="center" vertical="center" wrapText="1"/>
    </xf>
    <xf numFmtId="0" fontId="68" fillId="0" borderId="39" xfId="0" applyFont="1" applyFill="1" applyBorder="1" applyAlignment="1">
      <alignment horizontal="center" vertical="center" wrapText="1"/>
    </xf>
    <xf numFmtId="0" fontId="68" fillId="0" borderId="39" xfId="0" applyFont="1" applyFill="1" applyBorder="1" applyAlignment="1">
      <alignment horizontal="center" vertical="center" wrapText="1"/>
    </xf>
    <xf numFmtId="0" fontId="68" fillId="0" borderId="39" xfId="0" applyFont="1" applyBorder="1" applyAlignment="1">
      <alignment horizontal="center" vertical="center" wrapText="1"/>
    </xf>
    <xf numFmtId="0" fontId="68" fillId="0" borderId="39" xfId="0" applyFont="1" applyFill="1" applyBorder="1" applyAlignment="1">
      <alignment horizontal="center" vertical="center" wrapText="1"/>
    </xf>
    <xf numFmtId="0" fontId="72" fillId="37" borderId="40" xfId="0" applyFont="1" applyFill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172" fontId="67" fillId="34" borderId="12" xfId="0" applyNumberFormat="1" applyFont="1" applyFill="1" applyBorder="1" applyAlignment="1">
      <alignment horizontal="center" vertical="center" wrapText="1"/>
    </xf>
    <xf numFmtId="172" fontId="68" fillId="0" borderId="12" xfId="0" applyNumberFormat="1" applyFont="1" applyFill="1" applyBorder="1" applyAlignment="1">
      <alignment horizontal="center" vertical="center" wrapText="1"/>
    </xf>
    <xf numFmtId="172" fontId="14" fillId="0" borderId="12" xfId="0" applyNumberFormat="1" applyFont="1" applyFill="1" applyBorder="1" applyAlignment="1">
      <alignment horizontal="center" vertical="center" wrapText="1"/>
    </xf>
    <xf numFmtId="0" fontId="66" fillId="0" borderId="41" xfId="0" applyFont="1" applyFill="1" applyBorder="1" applyAlignment="1">
      <alignment horizontal="left" vertical="center" wrapText="1"/>
    </xf>
    <xf numFmtId="0" fontId="68" fillId="0" borderId="39" xfId="0" applyFont="1" applyFill="1" applyBorder="1" applyAlignment="1">
      <alignment horizontal="center" vertical="center" wrapText="1"/>
    </xf>
    <xf numFmtId="0" fontId="68" fillId="0" borderId="42" xfId="0" applyFont="1" applyBorder="1" applyAlignment="1">
      <alignment horizontal="center" vertical="center" wrapText="1"/>
    </xf>
    <xf numFmtId="0" fontId="68" fillId="0" borderId="43" xfId="0" applyFont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0" borderId="39" xfId="0" applyFont="1" applyFill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39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79" fillId="34" borderId="22" xfId="0" applyFont="1" applyFill="1" applyBorder="1" applyAlignment="1">
      <alignment horizontal="left" vertical="center" wrapText="1"/>
    </xf>
    <xf numFmtId="0" fontId="79" fillId="34" borderId="0" xfId="0" applyFont="1" applyFill="1" applyBorder="1" applyAlignment="1">
      <alignment horizontal="left" vertical="center" wrapText="1"/>
    </xf>
  </cellXfs>
  <cellStyles count="69">
    <cellStyle name="Normal" xfId="0"/>
    <cellStyle name="0,0&#10;&#10;NA&#10;&#10;" xfId="15"/>
    <cellStyle name="0,0&#13;&#10;NA&#13;&#10;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Euro" xfId="35"/>
    <cellStyle name="hjj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Гиперссылка 2" xfId="47"/>
    <cellStyle name="Гиперссылка 3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2 2" xfId="60"/>
    <cellStyle name="Обычный 2 2 2" xfId="61"/>
    <cellStyle name="Обычный 2 3" xfId="62"/>
    <cellStyle name="Обычный 2_09-03-19 Зоны ответсвенности заводов" xfId="63"/>
    <cellStyle name="Обычный 3" xfId="64"/>
    <cellStyle name="Обычный 3 2" xfId="65"/>
    <cellStyle name="Обычный 3 3" xfId="66"/>
    <cellStyle name="Обычный 4" xfId="67"/>
    <cellStyle name="Обычный 5" xfId="68"/>
    <cellStyle name="Обычный 5 2" xfId="69"/>
    <cellStyle name="Обычный 8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Процентный 2" xfId="76"/>
    <cellStyle name="Связанная ячейка" xfId="77"/>
    <cellStyle name="Стиль 1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0</xdr:row>
      <xdr:rowOff>152400</xdr:rowOff>
    </xdr:from>
    <xdr:to>
      <xdr:col>7</xdr:col>
      <xdr:colOff>3819525</xdr:colOff>
      <xdr:row>4</xdr:row>
      <xdr:rowOff>304800</xdr:rowOff>
    </xdr:to>
    <xdr:sp>
      <xdr:nvSpPr>
        <xdr:cNvPr id="1" name="Прямоугольник 1"/>
        <xdr:cNvSpPr>
          <a:spLocks/>
        </xdr:cNvSpPr>
      </xdr:nvSpPr>
      <xdr:spPr>
        <a:xfrm>
          <a:off x="9686925" y="152400"/>
          <a:ext cx="3438525" cy="14382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7</xdr:col>
      <xdr:colOff>723900</xdr:colOff>
      <xdr:row>0</xdr:row>
      <xdr:rowOff>28575</xdr:rowOff>
    </xdr:from>
    <xdr:to>
      <xdr:col>7</xdr:col>
      <xdr:colOff>723900</xdr:colOff>
      <xdr:row>2</xdr:row>
      <xdr:rowOff>76200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9825" y="285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3333750</xdr:colOff>
      <xdr:row>1</xdr:row>
      <xdr:rowOff>161925</xdr:rowOff>
    </xdr:from>
    <xdr:to>
      <xdr:col>7</xdr:col>
      <xdr:colOff>3333750</xdr:colOff>
      <xdr:row>2</xdr:row>
      <xdr:rowOff>209550</xdr:rowOff>
    </xdr:to>
    <xdr:pic>
      <xdr:nvPicPr>
        <xdr:cNvPr id="3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39675" y="457200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0</xdr:row>
      <xdr:rowOff>76200</xdr:rowOff>
    </xdr:from>
    <xdr:to>
      <xdr:col>7</xdr:col>
      <xdr:colOff>3000375</xdr:colOff>
      <xdr:row>4</xdr:row>
      <xdr:rowOff>247650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05975" y="76200"/>
          <a:ext cx="26003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0</xdr:row>
      <xdr:rowOff>190500</xdr:rowOff>
    </xdr:from>
    <xdr:to>
      <xdr:col>7</xdr:col>
      <xdr:colOff>342900</xdr:colOff>
      <xdr:row>3</xdr:row>
      <xdr:rowOff>47625</xdr:rowOff>
    </xdr:to>
    <xdr:pic>
      <xdr:nvPicPr>
        <xdr:cNvPr id="5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9525" y="190500"/>
          <a:ext cx="2019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0</xdr:row>
      <xdr:rowOff>295275</xdr:rowOff>
    </xdr:from>
    <xdr:to>
      <xdr:col>5</xdr:col>
      <xdr:colOff>123825</xdr:colOff>
      <xdr:row>2</xdr:row>
      <xdr:rowOff>247650</xdr:rowOff>
    </xdr:to>
    <xdr:pic>
      <xdr:nvPicPr>
        <xdr:cNvPr id="6" name="Рисунок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86375" y="295275"/>
          <a:ext cx="2085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2828925</xdr:colOff>
      <xdr:row>1</xdr:row>
      <xdr:rowOff>247650</xdr:rowOff>
    </xdr:from>
    <xdr:to>
      <xdr:col>7</xdr:col>
      <xdr:colOff>3743325</xdr:colOff>
      <xdr:row>4</xdr:row>
      <xdr:rowOff>95250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34850" y="542925"/>
          <a:ext cx="914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723900</xdr:colOff>
      <xdr:row>0</xdr:row>
      <xdr:rowOff>28575</xdr:rowOff>
    </xdr:from>
    <xdr:to>
      <xdr:col>7</xdr:col>
      <xdr:colOff>723900</xdr:colOff>
      <xdr:row>2</xdr:row>
      <xdr:rowOff>76200</xdr:rowOff>
    </xdr:to>
    <xdr:pic>
      <xdr:nvPicPr>
        <xdr:cNvPr id="8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9825" y="285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3333750</xdr:colOff>
      <xdr:row>1</xdr:row>
      <xdr:rowOff>161925</xdr:rowOff>
    </xdr:from>
    <xdr:to>
      <xdr:col>7</xdr:col>
      <xdr:colOff>3333750</xdr:colOff>
      <xdr:row>2</xdr:row>
      <xdr:rowOff>209550</xdr:rowOff>
    </xdr:to>
    <xdr:pic>
      <xdr:nvPicPr>
        <xdr:cNvPr id="9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39675" y="457200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723900</xdr:colOff>
      <xdr:row>0</xdr:row>
      <xdr:rowOff>28575</xdr:rowOff>
    </xdr:from>
    <xdr:to>
      <xdr:col>7</xdr:col>
      <xdr:colOff>723900</xdr:colOff>
      <xdr:row>2</xdr:row>
      <xdr:rowOff>76200</xdr:rowOff>
    </xdr:to>
    <xdr:pic>
      <xdr:nvPicPr>
        <xdr:cNvPr id="10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9825" y="285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3333750</xdr:colOff>
      <xdr:row>1</xdr:row>
      <xdr:rowOff>161925</xdr:rowOff>
    </xdr:from>
    <xdr:to>
      <xdr:col>7</xdr:col>
      <xdr:colOff>3333750</xdr:colOff>
      <xdr:row>2</xdr:row>
      <xdr:rowOff>209550</xdr:rowOff>
    </xdr:to>
    <xdr:pic>
      <xdr:nvPicPr>
        <xdr:cNvPr id="11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39675" y="457200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outlinePr summaryBelow="0"/>
  </sheetPr>
  <dimension ref="A1:AG120"/>
  <sheetViews>
    <sheetView tabSelected="1" zoomScale="90" zoomScaleNormal="90" zoomScaleSheetLayoutView="70" zoomScalePageLayoutView="60" workbookViewId="0" topLeftCell="A1">
      <pane xSplit="2" topLeftCell="C1" activePane="topRight" state="frozen"/>
      <selection pane="topLeft" activeCell="A76" sqref="A76"/>
      <selection pane="topRight" activeCell="L1" sqref="L1:AG16384"/>
    </sheetView>
  </sheetViews>
  <sheetFormatPr defaultColWidth="9.00390625" defaultRowHeight="18.75" customHeight="1" outlineLevelRow="1"/>
  <cols>
    <col min="1" max="1" width="36.25390625" style="0" customWidth="1"/>
    <col min="2" max="2" width="13.00390625" style="0" customWidth="1"/>
    <col min="3" max="3" width="18.875" style="0" customWidth="1"/>
    <col min="4" max="4" width="15.875" style="0" customWidth="1"/>
    <col min="5" max="5" width="11.125" style="0" customWidth="1"/>
    <col min="6" max="6" width="13.25390625" style="0" customWidth="1"/>
    <col min="7" max="7" width="13.75390625" style="0" customWidth="1"/>
    <col min="8" max="8" width="50.125" style="0" customWidth="1"/>
    <col min="9" max="9" width="5.125" style="0" customWidth="1"/>
    <col min="12" max="17" width="0" style="0" hidden="1" customWidth="1"/>
    <col min="18" max="18" width="13.25390625" style="0" hidden="1" customWidth="1"/>
    <col min="19" max="19" width="13.75390625" style="0" hidden="1" customWidth="1"/>
    <col min="20" max="20" width="13.25390625" style="0" hidden="1" customWidth="1"/>
    <col min="21" max="21" width="13.75390625" style="0" hidden="1" customWidth="1"/>
    <col min="22" max="22" width="13.25390625" style="0" hidden="1" customWidth="1"/>
    <col min="23" max="23" width="13.75390625" style="0" hidden="1" customWidth="1"/>
    <col min="24" max="24" width="13.25390625" style="0" hidden="1" customWidth="1"/>
    <col min="25" max="25" width="13.75390625" style="0" hidden="1" customWidth="1"/>
    <col min="26" max="26" width="13.25390625" style="0" hidden="1" customWidth="1"/>
    <col min="27" max="27" width="13.75390625" style="0" hidden="1" customWidth="1"/>
    <col min="28" max="28" width="13.25390625" style="0" hidden="1" customWidth="1"/>
    <col min="29" max="31" width="13.75390625" style="0" hidden="1" customWidth="1"/>
    <col min="32" max="32" width="13.25390625" style="0" hidden="1" customWidth="1"/>
    <col min="33" max="33" width="13.75390625" style="0" hidden="1" customWidth="1"/>
  </cols>
  <sheetData>
    <row r="1" spans="1:8" ht="23.25" customHeight="1">
      <c r="A1" s="72" t="s">
        <v>105</v>
      </c>
      <c r="B1" s="71" t="s">
        <v>106</v>
      </c>
      <c r="C1" s="78">
        <v>42468</v>
      </c>
      <c r="D1" s="130"/>
      <c r="E1" s="130"/>
      <c r="F1" s="130"/>
      <c r="G1" s="130"/>
      <c r="H1" s="131"/>
    </row>
    <row r="2" spans="1:8" ht="21.75" customHeight="1">
      <c r="A2" s="74" t="s">
        <v>113</v>
      </c>
      <c r="B2" s="69"/>
      <c r="C2" s="69"/>
      <c r="D2" s="132"/>
      <c r="E2" s="132"/>
      <c r="F2" s="132"/>
      <c r="G2" s="132"/>
      <c r="H2" s="133"/>
    </row>
    <row r="3" spans="1:8" ht="21.75" customHeight="1">
      <c r="A3" s="75" t="str">
        <f>IF(A5=1,L8,IF(A5=2,L9,IF(A5=3,L10,IF(A5=4,L11,IF(A5=5,L12,IF(A5=6,L13,IF(A5=7,L14,IF(A5=8,L15))))))))</f>
        <v>РЦ Рязань</v>
      </c>
      <c r="B3" s="69"/>
      <c r="C3" s="69"/>
      <c r="D3" s="132"/>
      <c r="E3" s="132"/>
      <c r="F3" s="132"/>
      <c r="G3" s="132"/>
      <c r="H3" s="133"/>
    </row>
    <row r="4" spans="1:8" ht="34.5" customHeight="1">
      <c r="A4" s="134" t="str">
        <f>IF(A3=L8,M8,IF(A3=L9,M9,IF(A3=L10,M10,IF(A3=L11,M11,IF(L12=A3,M12,IF(A3=L13,M13,IF(A3=L14,M14,IF(A3=L15,M15))))))))</f>
        <v>Адрес: 390047 г.Рязань, Восточный промузел, 21
Тел. +7(4912) 911-222, 911-444 Сайт: https://zakaz.tn.ru</v>
      </c>
      <c r="B4" s="135"/>
      <c r="C4" s="135"/>
      <c r="D4" s="132"/>
      <c r="E4" s="132"/>
      <c r="F4" s="132"/>
      <c r="G4" s="132"/>
      <c r="H4" s="133"/>
    </row>
    <row r="5" spans="1:8" ht="27" customHeight="1" thickBot="1">
      <c r="A5" s="79">
        <v>1</v>
      </c>
      <c r="B5" s="80"/>
      <c r="C5" s="82"/>
      <c r="D5" s="76"/>
      <c r="E5" s="76"/>
      <c r="F5" s="76"/>
      <c r="G5" s="76"/>
      <c r="H5" s="77"/>
    </row>
    <row r="6" spans="1:33" ht="3.75" customHeight="1">
      <c r="A6" s="33"/>
      <c r="B6" s="33"/>
      <c r="C6" s="33"/>
      <c r="D6" s="33"/>
      <c r="E6" s="33"/>
      <c r="F6" s="33"/>
      <c r="G6" s="33"/>
      <c r="H6" s="34"/>
      <c r="R6" s="67"/>
      <c r="S6" s="68"/>
      <c r="T6" s="67"/>
      <c r="U6" s="68"/>
      <c r="V6" s="67"/>
      <c r="W6" s="68"/>
      <c r="X6" s="67"/>
      <c r="Y6" s="68"/>
      <c r="Z6" s="67"/>
      <c r="AA6" s="68"/>
      <c r="AB6" s="67"/>
      <c r="AC6" s="68"/>
      <c r="AD6" s="110"/>
      <c r="AE6" s="110"/>
      <c r="AF6" s="67"/>
      <c r="AG6" s="68"/>
    </row>
    <row r="7" spans="1:33" ht="25.5" customHeight="1">
      <c r="A7" s="39" t="s">
        <v>42</v>
      </c>
      <c r="B7" s="37"/>
      <c r="C7" s="37"/>
      <c r="D7" s="37"/>
      <c r="E7" s="37"/>
      <c r="F7" s="37"/>
      <c r="G7" s="37"/>
      <c r="H7" s="38"/>
      <c r="R7" s="51" t="s">
        <v>99</v>
      </c>
      <c r="S7" s="52"/>
      <c r="T7" s="51" t="s">
        <v>100</v>
      </c>
      <c r="U7" s="52"/>
      <c r="V7" s="51" t="s">
        <v>101</v>
      </c>
      <c r="W7" s="52"/>
      <c r="X7" s="51" t="s">
        <v>102</v>
      </c>
      <c r="Y7" s="52"/>
      <c r="Z7" s="51" t="s">
        <v>104</v>
      </c>
      <c r="AA7" s="52"/>
      <c r="AB7" s="51" t="s">
        <v>103</v>
      </c>
      <c r="AC7" s="52"/>
      <c r="AD7" s="51" t="s">
        <v>140</v>
      </c>
      <c r="AE7" s="52"/>
      <c r="AF7" s="51" t="s">
        <v>120</v>
      </c>
      <c r="AG7" s="52"/>
    </row>
    <row r="8" spans="1:33" ht="22.5" customHeight="1">
      <c r="A8" s="40" t="s">
        <v>143</v>
      </c>
      <c r="B8" s="35"/>
      <c r="C8" s="35"/>
      <c r="D8" s="35"/>
      <c r="E8" s="35"/>
      <c r="F8" s="35"/>
      <c r="G8" s="35"/>
      <c r="H8" s="36"/>
      <c r="L8" t="s">
        <v>99</v>
      </c>
      <c r="M8" t="s">
        <v>109</v>
      </c>
      <c r="N8">
        <v>1</v>
      </c>
      <c r="R8" s="53"/>
      <c r="S8" s="54"/>
      <c r="T8" s="53"/>
      <c r="U8" s="54"/>
      <c r="V8" s="53"/>
      <c r="W8" s="54"/>
      <c r="X8" s="53"/>
      <c r="Y8" s="54"/>
      <c r="Z8" s="53"/>
      <c r="AA8" s="54"/>
      <c r="AB8" s="53"/>
      <c r="AC8" s="54"/>
      <c r="AD8" s="53"/>
      <c r="AE8" s="54"/>
      <c r="AF8" s="53"/>
      <c r="AG8" s="54"/>
    </row>
    <row r="9" spans="1:33" ht="23.25" customHeight="1">
      <c r="A9" s="23" t="s">
        <v>94</v>
      </c>
      <c r="B9" s="24"/>
      <c r="C9" s="24"/>
      <c r="D9" s="24"/>
      <c r="E9" s="24"/>
      <c r="F9" s="24"/>
      <c r="G9" s="24"/>
      <c r="H9" s="25"/>
      <c r="L9" s="70" t="s">
        <v>100</v>
      </c>
      <c r="M9" s="73" t="s">
        <v>107</v>
      </c>
      <c r="N9">
        <v>1</v>
      </c>
      <c r="R9" s="41"/>
      <c r="S9" s="42"/>
      <c r="T9" s="86" t="s">
        <v>119</v>
      </c>
      <c r="U9" s="84">
        <v>0</v>
      </c>
      <c r="V9" s="86" t="s">
        <v>119</v>
      </c>
      <c r="W9" s="84">
        <v>0</v>
      </c>
      <c r="X9" s="86" t="s">
        <v>119</v>
      </c>
      <c r="Y9" s="84">
        <v>30</v>
      </c>
      <c r="Z9" s="86" t="s">
        <v>119</v>
      </c>
      <c r="AA9" s="84">
        <f>Y9</f>
        <v>30</v>
      </c>
      <c r="AB9" s="86" t="s">
        <v>119</v>
      </c>
      <c r="AC9" s="84">
        <v>15</v>
      </c>
      <c r="AD9" s="86" t="s">
        <v>119</v>
      </c>
      <c r="AE9" s="84">
        <v>0</v>
      </c>
      <c r="AF9" s="86" t="s">
        <v>119</v>
      </c>
      <c r="AG9" s="84">
        <v>0</v>
      </c>
    </row>
    <row r="10" spans="1:33" ht="18.75" customHeight="1">
      <c r="A10" s="122" t="s">
        <v>74</v>
      </c>
      <c r="B10" s="9" t="s">
        <v>73</v>
      </c>
      <c r="C10" s="122" t="s">
        <v>72</v>
      </c>
      <c r="D10" s="89" t="s">
        <v>71</v>
      </c>
      <c r="E10" s="122" t="s">
        <v>70</v>
      </c>
      <c r="F10" s="122" t="s">
        <v>69</v>
      </c>
      <c r="G10" s="9" t="s">
        <v>68</v>
      </c>
      <c r="H10" s="122" t="s">
        <v>67</v>
      </c>
      <c r="L10" s="70" t="s">
        <v>101</v>
      </c>
      <c r="M10" s="73" t="s">
        <v>108</v>
      </c>
      <c r="N10">
        <v>1</v>
      </c>
      <c r="R10" s="118" t="s">
        <v>69</v>
      </c>
      <c r="S10" s="43" t="s">
        <v>68</v>
      </c>
      <c r="T10" s="118" t="s">
        <v>69</v>
      </c>
      <c r="U10" s="43" t="s">
        <v>68</v>
      </c>
      <c r="V10" s="118" t="s">
        <v>69</v>
      </c>
      <c r="W10" s="43" t="s">
        <v>68</v>
      </c>
      <c r="X10" s="118" t="s">
        <v>69</v>
      </c>
      <c r="Y10" s="43" t="s">
        <v>68</v>
      </c>
      <c r="Z10" s="118" t="s">
        <v>69</v>
      </c>
      <c r="AA10" s="43" t="s">
        <v>68</v>
      </c>
      <c r="AB10" s="118" t="s">
        <v>69</v>
      </c>
      <c r="AC10" s="43" t="s">
        <v>68</v>
      </c>
      <c r="AD10" s="118" t="s">
        <v>69</v>
      </c>
      <c r="AE10" s="43" t="s">
        <v>68</v>
      </c>
      <c r="AF10" s="118" t="s">
        <v>69</v>
      </c>
      <c r="AG10" s="43" t="s">
        <v>68</v>
      </c>
    </row>
    <row r="11" spans="1:33" ht="24">
      <c r="A11" s="123"/>
      <c r="B11" s="89" t="s">
        <v>66</v>
      </c>
      <c r="C11" s="123"/>
      <c r="D11" s="89" t="s">
        <v>65</v>
      </c>
      <c r="E11" s="123"/>
      <c r="F11" s="123"/>
      <c r="G11" s="89" t="s">
        <v>64</v>
      </c>
      <c r="H11" s="123"/>
      <c r="L11" s="70" t="s">
        <v>102</v>
      </c>
      <c r="M11" s="73" t="s">
        <v>112</v>
      </c>
      <c r="N11">
        <v>1</v>
      </c>
      <c r="R11" s="119"/>
      <c r="S11" s="44" t="s">
        <v>64</v>
      </c>
      <c r="T11" s="119"/>
      <c r="U11" s="44" t="s">
        <v>64</v>
      </c>
      <c r="V11" s="119"/>
      <c r="W11" s="44" t="s">
        <v>64</v>
      </c>
      <c r="X11" s="119"/>
      <c r="Y11" s="44" t="s">
        <v>64</v>
      </c>
      <c r="Z11" s="119"/>
      <c r="AA11" s="44" t="s">
        <v>64</v>
      </c>
      <c r="AB11" s="119"/>
      <c r="AC11" s="44" t="s">
        <v>64</v>
      </c>
      <c r="AD11" s="119"/>
      <c r="AE11" s="44" t="s">
        <v>64</v>
      </c>
      <c r="AF11" s="119"/>
      <c r="AG11" s="44" t="s">
        <v>64</v>
      </c>
    </row>
    <row r="12" spans="1:33" ht="23.25" customHeight="1">
      <c r="A12" s="28" t="s">
        <v>48</v>
      </c>
      <c r="B12" s="3" t="s">
        <v>25</v>
      </c>
      <c r="C12" s="90"/>
      <c r="D12" s="3" t="s">
        <v>82</v>
      </c>
      <c r="E12" s="7" t="s">
        <v>126</v>
      </c>
      <c r="F12" s="3" t="str">
        <f>IF($A$3=$R$7,R12,(IF($A$3=$AB$7,AB12,IF($A$3=$Z$7,Z12,IF($A$3=$X$7,X12,IF($A$3=$V$7,V12,IF($A$3=$T$7,T12,IF($A$3=$AD$7,AD12,IF($A$3=$AF$7,AF12)))))))))</f>
        <v>24 ч</v>
      </c>
      <c r="G12" s="2">
        <f>IF($A$3=$R$7,S12,(IF($A$3=$AB$7,AC12,IF($A$3=$Z$7,AA12,IF($A$3=$X$7,Y12,IF($A$3=$V$7,W12,IF($A$3=$T$7,U12,IF($A$3=$AD$7,AE12,IF($A$3=$AF$7,AG12)))))))))</f>
        <v>405</v>
      </c>
      <c r="H12" s="120" t="s">
        <v>62</v>
      </c>
      <c r="L12" s="70" t="s">
        <v>104</v>
      </c>
      <c r="M12" s="73" t="s">
        <v>111</v>
      </c>
      <c r="N12">
        <v>1</v>
      </c>
      <c r="R12" s="45" t="s">
        <v>29</v>
      </c>
      <c r="S12" s="2">
        <v>405</v>
      </c>
      <c r="T12" s="45" t="s">
        <v>29</v>
      </c>
      <c r="U12" s="46">
        <f>S12+$U$9</f>
        <v>405</v>
      </c>
      <c r="V12" s="45" t="str">
        <f>T12</f>
        <v>24 ч</v>
      </c>
      <c r="W12" s="46">
        <f>S12+$W$9</f>
        <v>405</v>
      </c>
      <c r="X12" s="45" t="str">
        <f>V12</f>
        <v>24 ч</v>
      </c>
      <c r="Y12" s="46">
        <f>S12+$Y$9</f>
        <v>435</v>
      </c>
      <c r="Z12" s="45" t="str">
        <f>V12</f>
        <v>24 ч</v>
      </c>
      <c r="AA12" s="46">
        <f>S12+$AA$9</f>
        <v>435</v>
      </c>
      <c r="AB12" s="45" t="str">
        <f>T12</f>
        <v>24 ч</v>
      </c>
      <c r="AC12" s="46">
        <f>S12+$AC$9</f>
        <v>420</v>
      </c>
      <c r="AD12" s="113" t="str">
        <f>T12</f>
        <v>24 ч</v>
      </c>
      <c r="AE12" s="113">
        <f>S12+$AE$9</f>
        <v>405</v>
      </c>
      <c r="AF12" s="45" t="str">
        <f>T12</f>
        <v>24 ч</v>
      </c>
      <c r="AG12" s="46">
        <f>S12+$AG$9</f>
        <v>405</v>
      </c>
    </row>
    <row r="13" spans="1:33" ht="23.25" customHeight="1">
      <c r="A13" s="29" t="s">
        <v>53</v>
      </c>
      <c r="B13" s="5" t="s">
        <v>25</v>
      </c>
      <c r="C13" s="92"/>
      <c r="D13" s="5" t="s">
        <v>84</v>
      </c>
      <c r="E13" s="5">
        <v>500462</v>
      </c>
      <c r="F13" s="5" t="str">
        <f aca="true" t="shared" si="0" ref="F13:F55">IF($A$3=$R$7,R13,(IF($A$3=$AB$7,AB13,IF($A$3=$Z$7,Z13,IF($A$3=$X$7,X13,IF($A$3=$V$7,V13,IF($A$3=$T$7,T13,IF($A$3=$AD$7,AD13,IF($A$3=$AF$7,AF13)))))))))</f>
        <v>остаток*</v>
      </c>
      <c r="G13" s="6">
        <f aca="true" t="shared" si="1" ref="G13:G55">IF($A$3=$R$7,S13,(IF($A$3=$AB$7,AC13,IF($A$3=$Z$7,AA13,IF($A$3=$X$7,Y13,IF($A$3=$V$7,W13,IF($A$3=$T$7,U13,IF($A$3=$AD$7,AE13,IF($A$3=$AF$7,AG13)))))))))</f>
        <v>344.25</v>
      </c>
      <c r="H13" s="121"/>
      <c r="L13" s="70" t="s">
        <v>103</v>
      </c>
      <c r="M13" s="73" t="s">
        <v>110</v>
      </c>
      <c r="N13">
        <v>1</v>
      </c>
      <c r="R13" s="47" t="s">
        <v>7</v>
      </c>
      <c r="S13" s="6">
        <f>S12*0.85</f>
        <v>344.25</v>
      </c>
      <c r="T13" s="102" t="str">
        <f>R13</f>
        <v>остаток*</v>
      </c>
      <c r="U13" s="48">
        <f aca="true" t="shared" si="2" ref="U13:U55">S13+$U$9</f>
        <v>344.25</v>
      </c>
      <c r="V13" s="47" t="str">
        <f>T13</f>
        <v>остаток*</v>
      </c>
      <c r="W13" s="48">
        <f>S13+$W$9</f>
        <v>344.25</v>
      </c>
      <c r="X13" s="47" t="str">
        <f>V13</f>
        <v>остаток*</v>
      </c>
      <c r="Y13" s="48">
        <f>S13+$Y$9</f>
        <v>374.25</v>
      </c>
      <c r="Z13" s="47" t="str">
        <f>V13</f>
        <v>остаток*</v>
      </c>
      <c r="AA13" s="48">
        <f>S13+$AA$9</f>
        <v>374.25</v>
      </c>
      <c r="AB13" s="47" t="str">
        <f>T13</f>
        <v>остаток*</v>
      </c>
      <c r="AC13" s="48">
        <f>S13+$AC$9</f>
        <v>359.25</v>
      </c>
      <c r="AD13" s="114" t="str">
        <f aca="true" t="shared" si="3" ref="AD13:AD55">T13</f>
        <v>остаток*</v>
      </c>
      <c r="AE13" s="114">
        <f aca="true" t="shared" si="4" ref="AE13:AE55">S13+$AE$9</f>
        <v>344.25</v>
      </c>
      <c r="AF13" s="47" t="str">
        <f>T13</f>
        <v>остаток*</v>
      </c>
      <c r="AG13" s="48">
        <f>S13+$AG$9</f>
        <v>344.25</v>
      </c>
    </row>
    <row r="14" spans="1:33" ht="23.25" customHeight="1">
      <c r="A14" s="29" t="s">
        <v>53</v>
      </c>
      <c r="B14" s="5" t="s">
        <v>25</v>
      </c>
      <c r="C14" s="93"/>
      <c r="D14" s="5" t="s">
        <v>127</v>
      </c>
      <c r="E14" s="5">
        <v>500463</v>
      </c>
      <c r="F14" s="5" t="str">
        <f t="shared" si="0"/>
        <v>остаток*</v>
      </c>
      <c r="G14" s="6">
        <f t="shared" si="1"/>
        <v>344.25</v>
      </c>
      <c r="H14" s="121"/>
      <c r="L14" s="70" t="s">
        <v>140</v>
      </c>
      <c r="M14" s="73" t="s">
        <v>141</v>
      </c>
      <c r="N14">
        <v>1</v>
      </c>
      <c r="R14" s="47" t="s">
        <v>7</v>
      </c>
      <c r="S14" s="6">
        <f>S13</f>
        <v>344.25</v>
      </c>
      <c r="T14" s="102" t="str">
        <f>R14</f>
        <v>остаток*</v>
      </c>
      <c r="U14" s="48">
        <f>S14+$U$9</f>
        <v>344.25</v>
      </c>
      <c r="V14" s="47" t="str">
        <f>T14</f>
        <v>остаток*</v>
      </c>
      <c r="W14" s="48">
        <f>S14+$W$9</f>
        <v>344.25</v>
      </c>
      <c r="X14" s="47" t="str">
        <f>V14</f>
        <v>остаток*</v>
      </c>
      <c r="Y14" s="48">
        <f>S14+$Y$9</f>
        <v>374.25</v>
      </c>
      <c r="Z14" s="47" t="str">
        <f>V14</f>
        <v>остаток*</v>
      </c>
      <c r="AA14" s="48">
        <f>S14+$AA$9</f>
        <v>374.25</v>
      </c>
      <c r="AB14" s="47" t="str">
        <f>T14</f>
        <v>остаток*</v>
      </c>
      <c r="AC14" s="48">
        <f>S14+$AC$9</f>
        <v>359.25</v>
      </c>
      <c r="AD14" s="114" t="str">
        <f t="shared" si="3"/>
        <v>остаток*</v>
      </c>
      <c r="AE14" s="114">
        <f t="shared" si="4"/>
        <v>344.25</v>
      </c>
      <c r="AF14" s="47" t="str">
        <f>T14</f>
        <v>остаток*</v>
      </c>
      <c r="AG14" s="48">
        <f>S14+$AG$9</f>
        <v>344.25</v>
      </c>
    </row>
    <row r="15" spans="1:33" ht="23.25" customHeight="1">
      <c r="A15" s="29" t="s">
        <v>53</v>
      </c>
      <c r="B15" s="5" t="s">
        <v>25</v>
      </c>
      <c r="C15" s="92"/>
      <c r="D15" s="5" t="s">
        <v>59</v>
      </c>
      <c r="E15" s="5">
        <v>336935</v>
      </c>
      <c r="F15" s="5" t="str">
        <f t="shared" si="0"/>
        <v>остаток*</v>
      </c>
      <c r="G15" s="6">
        <f t="shared" si="1"/>
        <v>344.25</v>
      </c>
      <c r="H15" s="121"/>
      <c r="L15" s="85" t="s">
        <v>120</v>
      </c>
      <c r="M15" s="73" t="s">
        <v>121</v>
      </c>
      <c r="N15">
        <v>1</v>
      </c>
      <c r="R15" s="47" t="s">
        <v>7</v>
      </c>
      <c r="S15" s="6">
        <f>S13</f>
        <v>344.25</v>
      </c>
      <c r="T15" s="102" t="str">
        <f>R15</f>
        <v>остаток*</v>
      </c>
      <c r="U15" s="48">
        <f t="shared" si="2"/>
        <v>344.25</v>
      </c>
      <c r="V15" s="47" t="str">
        <f aca="true" t="shared" si="5" ref="V15:V55">T15</f>
        <v>остаток*</v>
      </c>
      <c r="W15" s="48">
        <f aca="true" t="shared" si="6" ref="W15:W55">S15+$W$9</f>
        <v>344.25</v>
      </c>
      <c r="X15" s="47" t="str">
        <f aca="true" t="shared" si="7" ref="X15:X55">V15</f>
        <v>остаток*</v>
      </c>
      <c r="Y15" s="48">
        <f aca="true" t="shared" si="8" ref="Y15:Y55">S15+$Y$9</f>
        <v>374.25</v>
      </c>
      <c r="Z15" s="47" t="str">
        <f aca="true" t="shared" si="9" ref="Z15:Z55">V15</f>
        <v>остаток*</v>
      </c>
      <c r="AA15" s="48">
        <f aca="true" t="shared" si="10" ref="AA15:AA55">S15+$AA$9</f>
        <v>374.25</v>
      </c>
      <c r="AB15" s="47" t="str">
        <f aca="true" t="shared" si="11" ref="AB15:AB55">T15</f>
        <v>остаток*</v>
      </c>
      <c r="AC15" s="48">
        <f aca="true" t="shared" si="12" ref="AC15:AC55">S15+$AC$9</f>
        <v>359.25</v>
      </c>
      <c r="AD15" s="114" t="str">
        <f t="shared" si="3"/>
        <v>остаток*</v>
      </c>
      <c r="AE15" s="114">
        <f t="shared" si="4"/>
        <v>344.25</v>
      </c>
      <c r="AF15" s="47" t="str">
        <f aca="true" t="shared" si="13" ref="AF15:AF55">T15</f>
        <v>остаток*</v>
      </c>
      <c r="AG15" s="48">
        <f aca="true" t="shared" si="14" ref="AG15:AG55">S15+$AG$9</f>
        <v>344.25</v>
      </c>
    </row>
    <row r="16" spans="1:33" ht="23.25" customHeight="1">
      <c r="A16" s="29" t="s">
        <v>53</v>
      </c>
      <c r="B16" s="5" t="s">
        <v>25</v>
      </c>
      <c r="C16" s="92"/>
      <c r="D16" s="5" t="s">
        <v>24</v>
      </c>
      <c r="E16" s="5">
        <v>336934</v>
      </c>
      <c r="F16" s="5" t="str">
        <f t="shared" si="0"/>
        <v>остаток*</v>
      </c>
      <c r="G16" s="6">
        <f t="shared" si="1"/>
        <v>344.25</v>
      </c>
      <c r="H16" s="121"/>
      <c r="I16" s="99"/>
      <c r="J16" s="99"/>
      <c r="K16" s="99"/>
      <c r="O16" s="99"/>
      <c r="P16" s="99"/>
      <c r="Q16" s="99"/>
      <c r="R16" s="47" t="s">
        <v>7</v>
      </c>
      <c r="S16" s="6">
        <f>S13</f>
        <v>344.25</v>
      </c>
      <c r="T16" s="102" t="str">
        <f>R16</f>
        <v>остаток*</v>
      </c>
      <c r="U16" s="48">
        <f t="shared" si="2"/>
        <v>344.25</v>
      </c>
      <c r="V16" s="47" t="str">
        <f t="shared" si="5"/>
        <v>остаток*</v>
      </c>
      <c r="W16" s="48">
        <f t="shared" si="6"/>
        <v>344.25</v>
      </c>
      <c r="X16" s="47" t="str">
        <f t="shared" si="7"/>
        <v>остаток*</v>
      </c>
      <c r="Y16" s="48">
        <f t="shared" si="8"/>
        <v>374.25</v>
      </c>
      <c r="Z16" s="47" t="str">
        <f t="shared" si="9"/>
        <v>остаток*</v>
      </c>
      <c r="AA16" s="48">
        <f t="shared" si="10"/>
        <v>374.25</v>
      </c>
      <c r="AB16" s="47" t="str">
        <f t="shared" si="11"/>
        <v>остаток*</v>
      </c>
      <c r="AC16" s="48">
        <f t="shared" si="12"/>
        <v>359.25</v>
      </c>
      <c r="AD16" s="114" t="str">
        <f t="shared" si="3"/>
        <v>остаток*</v>
      </c>
      <c r="AE16" s="114">
        <f t="shared" si="4"/>
        <v>344.25</v>
      </c>
      <c r="AF16" s="47" t="str">
        <f t="shared" si="13"/>
        <v>остаток*</v>
      </c>
      <c r="AG16" s="48">
        <f t="shared" si="14"/>
        <v>344.25</v>
      </c>
    </row>
    <row r="17" spans="1:33" s="99" customFormat="1" ht="23.25" customHeight="1">
      <c r="A17" s="94" t="s">
        <v>48</v>
      </c>
      <c r="B17" s="95" t="s">
        <v>25</v>
      </c>
      <c r="C17" s="96"/>
      <c r="D17" s="95" t="s">
        <v>31</v>
      </c>
      <c r="E17" s="97" t="s">
        <v>63</v>
      </c>
      <c r="F17" s="95" t="str">
        <f t="shared" si="0"/>
        <v>остаток*</v>
      </c>
      <c r="G17" s="98">
        <f t="shared" si="1"/>
        <v>405</v>
      </c>
      <c r="H17" s="121"/>
      <c r="I17"/>
      <c r="J17"/>
      <c r="K17"/>
      <c r="L17" s="100"/>
      <c r="M17" s="101"/>
      <c r="O17"/>
      <c r="P17"/>
      <c r="Q17"/>
      <c r="R17" s="102" t="s">
        <v>7</v>
      </c>
      <c r="S17" s="98">
        <f>S12</f>
        <v>405</v>
      </c>
      <c r="T17" s="102" t="str">
        <f>R17</f>
        <v>остаток*</v>
      </c>
      <c r="U17" s="103">
        <f>S17+$U$9</f>
        <v>405</v>
      </c>
      <c r="V17" s="102" t="str">
        <f>T17</f>
        <v>остаток*</v>
      </c>
      <c r="W17" s="103">
        <f>S17+$W$9</f>
        <v>405</v>
      </c>
      <c r="X17" s="102" t="str">
        <f>V17</f>
        <v>остаток*</v>
      </c>
      <c r="Y17" s="103">
        <f>S17+$Y$9</f>
        <v>435</v>
      </c>
      <c r="Z17" s="102" t="str">
        <f>V17</f>
        <v>остаток*</v>
      </c>
      <c r="AA17" s="103">
        <f>S17+$AA$9</f>
        <v>435</v>
      </c>
      <c r="AB17" s="102" t="str">
        <f>T17</f>
        <v>остаток*</v>
      </c>
      <c r="AC17" s="103">
        <f>S17+$AC$9</f>
        <v>420</v>
      </c>
      <c r="AD17" s="115" t="str">
        <f t="shared" si="3"/>
        <v>остаток*</v>
      </c>
      <c r="AE17" s="115">
        <f t="shared" si="4"/>
        <v>405</v>
      </c>
      <c r="AF17" s="102" t="str">
        <f>T17</f>
        <v>остаток*</v>
      </c>
      <c r="AG17" s="103">
        <f>S17+$AG$9</f>
        <v>405</v>
      </c>
    </row>
    <row r="18" spans="1:33" ht="23.25" customHeight="1">
      <c r="A18" s="29" t="s">
        <v>53</v>
      </c>
      <c r="B18" s="5" t="s">
        <v>25</v>
      </c>
      <c r="C18" s="92"/>
      <c r="D18" s="5" t="s">
        <v>27</v>
      </c>
      <c r="E18" s="5">
        <v>336936</v>
      </c>
      <c r="F18" s="5" t="str">
        <f t="shared" si="0"/>
        <v>остаток*</v>
      </c>
      <c r="G18" s="6">
        <f t="shared" si="1"/>
        <v>344.25</v>
      </c>
      <c r="H18" s="121"/>
      <c r="L18" s="70"/>
      <c r="M18" s="73"/>
      <c r="R18" s="47" t="s">
        <v>7</v>
      </c>
      <c r="S18" s="6">
        <f>S13</f>
        <v>344.25</v>
      </c>
      <c r="T18" s="47" t="s">
        <v>7</v>
      </c>
      <c r="U18" s="48">
        <f>S18+$U$9</f>
        <v>344.25</v>
      </c>
      <c r="V18" s="47" t="str">
        <f>T18</f>
        <v>остаток*</v>
      </c>
      <c r="W18" s="48">
        <f>S18+$W$9</f>
        <v>344.25</v>
      </c>
      <c r="X18" s="47" t="str">
        <f>V18</f>
        <v>остаток*</v>
      </c>
      <c r="Y18" s="48">
        <f>S18+$Y$9</f>
        <v>374.25</v>
      </c>
      <c r="Z18" s="47" t="str">
        <f>V18</f>
        <v>остаток*</v>
      </c>
      <c r="AA18" s="48">
        <f>S18+$AA$9</f>
        <v>374.25</v>
      </c>
      <c r="AB18" s="47" t="str">
        <f>T18</f>
        <v>остаток*</v>
      </c>
      <c r="AC18" s="48">
        <f>S18+$AC$9</f>
        <v>359.25</v>
      </c>
      <c r="AD18" s="114" t="str">
        <f t="shared" si="3"/>
        <v>остаток*</v>
      </c>
      <c r="AE18" s="114">
        <f t="shared" si="4"/>
        <v>344.25</v>
      </c>
      <c r="AF18" s="47" t="str">
        <f>T18</f>
        <v>остаток*</v>
      </c>
      <c r="AG18" s="48">
        <f>S18+$AG$9</f>
        <v>344.25</v>
      </c>
    </row>
    <row r="19" spans="1:33" ht="23.25" customHeight="1">
      <c r="A19" s="28" t="s">
        <v>61</v>
      </c>
      <c r="B19" s="3" t="s">
        <v>25</v>
      </c>
      <c r="C19" s="92"/>
      <c r="D19" s="3" t="s">
        <v>82</v>
      </c>
      <c r="E19" s="3">
        <v>521830</v>
      </c>
      <c r="F19" s="3" t="str">
        <f t="shared" si="0"/>
        <v>С</v>
      </c>
      <c r="G19" s="2">
        <f t="shared" si="1"/>
        <v>435</v>
      </c>
      <c r="H19" s="121"/>
      <c r="L19" s="70"/>
      <c r="M19" s="73"/>
      <c r="O19" s="70"/>
      <c r="R19" s="45" t="s">
        <v>11</v>
      </c>
      <c r="S19" s="2">
        <f>S12+30</f>
        <v>435</v>
      </c>
      <c r="T19" s="45" t="s">
        <v>2</v>
      </c>
      <c r="U19" s="46">
        <f t="shared" si="2"/>
        <v>435</v>
      </c>
      <c r="V19" s="45" t="str">
        <f t="shared" si="5"/>
        <v>C</v>
      </c>
      <c r="W19" s="46">
        <f t="shared" si="6"/>
        <v>435</v>
      </c>
      <c r="X19" s="45" t="str">
        <f t="shared" si="7"/>
        <v>C</v>
      </c>
      <c r="Y19" s="46">
        <f t="shared" si="8"/>
        <v>465</v>
      </c>
      <c r="Z19" s="45" t="str">
        <f t="shared" si="9"/>
        <v>C</v>
      </c>
      <c r="AA19" s="46">
        <f t="shared" si="10"/>
        <v>465</v>
      </c>
      <c r="AB19" s="45" t="str">
        <f t="shared" si="11"/>
        <v>C</v>
      </c>
      <c r="AC19" s="46">
        <f t="shared" si="12"/>
        <v>450</v>
      </c>
      <c r="AD19" s="113" t="str">
        <f t="shared" si="3"/>
        <v>C</v>
      </c>
      <c r="AE19" s="113">
        <f t="shared" si="4"/>
        <v>435</v>
      </c>
      <c r="AF19" s="45" t="str">
        <f t="shared" si="13"/>
        <v>C</v>
      </c>
      <c r="AG19" s="46">
        <f t="shared" si="14"/>
        <v>435</v>
      </c>
    </row>
    <row r="20" spans="1:33" ht="23.25" customHeight="1">
      <c r="A20" s="29" t="s">
        <v>61</v>
      </c>
      <c r="B20" s="5" t="s">
        <v>25</v>
      </c>
      <c r="C20" s="109"/>
      <c r="D20" s="5" t="s">
        <v>31</v>
      </c>
      <c r="E20" s="5">
        <v>374793</v>
      </c>
      <c r="F20" s="5" t="str">
        <f t="shared" si="0"/>
        <v>остаток*</v>
      </c>
      <c r="G20" s="6">
        <f t="shared" si="1"/>
        <v>369.75</v>
      </c>
      <c r="H20" s="121"/>
      <c r="L20" s="85"/>
      <c r="M20" s="73"/>
      <c r="O20" s="81"/>
      <c r="R20" s="47" t="s">
        <v>7</v>
      </c>
      <c r="S20" s="6">
        <f>S19*0.85</f>
        <v>369.75</v>
      </c>
      <c r="T20" s="47" t="str">
        <f>R20</f>
        <v>остаток*</v>
      </c>
      <c r="U20" s="48">
        <f t="shared" si="2"/>
        <v>369.75</v>
      </c>
      <c r="V20" s="47" t="str">
        <f t="shared" si="5"/>
        <v>остаток*</v>
      </c>
      <c r="W20" s="48">
        <f t="shared" si="6"/>
        <v>369.75</v>
      </c>
      <c r="X20" s="47" t="str">
        <f t="shared" si="7"/>
        <v>остаток*</v>
      </c>
      <c r="Y20" s="48">
        <f t="shared" si="8"/>
        <v>399.75</v>
      </c>
      <c r="Z20" s="47" t="str">
        <f t="shared" si="9"/>
        <v>остаток*</v>
      </c>
      <c r="AA20" s="48">
        <f t="shared" si="10"/>
        <v>399.75</v>
      </c>
      <c r="AB20" s="47" t="str">
        <f t="shared" si="11"/>
        <v>остаток*</v>
      </c>
      <c r="AC20" s="48">
        <f t="shared" si="12"/>
        <v>384.75</v>
      </c>
      <c r="AD20" s="114" t="str">
        <f t="shared" si="3"/>
        <v>остаток*</v>
      </c>
      <c r="AE20" s="114">
        <f t="shared" si="4"/>
        <v>369.75</v>
      </c>
      <c r="AF20" s="47" t="str">
        <f t="shared" si="13"/>
        <v>остаток*</v>
      </c>
      <c r="AG20" s="48">
        <f t="shared" si="14"/>
        <v>369.75</v>
      </c>
    </row>
    <row r="21" spans="1:33" ht="23.25" customHeight="1">
      <c r="A21" s="29" t="s">
        <v>61</v>
      </c>
      <c r="B21" s="5" t="s">
        <v>25</v>
      </c>
      <c r="C21" s="109"/>
      <c r="D21" s="5" t="s">
        <v>37</v>
      </c>
      <c r="E21" s="5">
        <v>374794</v>
      </c>
      <c r="F21" s="5" t="str">
        <f t="shared" si="0"/>
        <v>остаток*</v>
      </c>
      <c r="G21" s="6">
        <f t="shared" si="1"/>
        <v>369.75</v>
      </c>
      <c r="H21" s="121"/>
      <c r="O21" s="81"/>
      <c r="R21" s="47" t="s">
        <v>7</v>
      </c>
      <c r="S21" s="6">
        <f>S20</f>
        <v>369.75</v>
      </c>
      <c r="T21" s="47" t="str">
        <f>R21</f>
        <v>остаток*</v>
      </c>
      <c r="U21" s="48">
        <f>S21+$U$9</f>
        <v>369.75</v>
      </c>
      <c r="V21" s="47" t="str">
        <f>T21</f>
        <v>остаток*</v>
      </c>
      <c r="W21" s="48">
        <f>S21+$W$9</f>
        <v>369.75</v>
      </c>
      <c r="X21" s="47" t="str">
        <f>V21</f>
        <v>остаток*</v>
      </c>
      <c r="Y21" s="48">
        <f>S21+$Y$9</f>
        <v>399.75</v>
      </c>
      <c r="Z21" s="47" t="str">
        <f>V21</f>
        <v>остаток*</v>
      </c>
      <c r="AA21" s="48">
        <f>S21+$AA$9</f>
        <v>399.75</v>
      </c>
      <c r="AB21" s="47" t="str">
        <f>T21</f>
        <v>остаток*</v>
      </c>
      <c r="AC21" s="48">
        <f>S21+$AC$9</f>
        <v>384.75</v>
      </c>
      <c r="AD21" s="114" t="str">
        <f t="shared" si="3"/>
        <v>остаток*</v>
      </c>
      <c r="AE21" s="114">
        <f t="shared" si="4"/>
        <v>369.75</v>
      </c>
      <c r="AF21" s="47" t="str">
        <f>T21</f>
        <v>остаток*</v>
      </c>
      <c r="AG21" s="48">
        <f>S21+$AG$9</f>
        <v>369.75</v>
      </c>
    </row>
    <row r="22" spans="1:33" ht="23.25" customHeight="1">
      <c r="A22" s="29" t="s">
        <v>61</v>
      </c>
      <c r="B22" s="5" t="s">
        <v>25</v>
      </c>
      <c r="C22" s="92"/>
      <c r="D22" s="5" t="s">
        <v>26</v>
      </c>
      <c r="E22" s="5">
        <v>374795</v>
      </c>
      <c r="F22" s="5" t="str">
        <f t="shared" si="0"/>
        <v>остаток*</v>
      </c>
      <c r="G22" s="6">
        <f t="shared" si="1"/>
        <v>369.75</v>
      </c>
      <c r="H22" s="121"/>
      <c r="R22" s="47" t="s">
        <v>7</v>
      </c>
      <c r="S22" s="6">
        <f>S20</f>
        <v>369.75</v>
      </c>
      <c r="T22" s="47" t="str">
        <f aca="true" t="shared" si="15" ref="T22:T33">R22</f>
        <v>остаток*</v>
      </c>
      <c r="U22" s="48">
        <f t="shared" si="2"/>
        <v>369.75</v>
      </c>
      <c r="V22" s="47" t="str">
        <f t="shared" si="5"/>
        <v>остаток*</v>
      </c>
      <c r="W22" s="48">
        <f t="shared" si="6"/>
        <v>369.75</v>
      </c>
      <c r="X22" s="47" t="str">
        <f t="shared" si="7"/>
        <v>остаток*</v>
      </c>
      <c r="Y22" s="48">
        <f t="shared" si="8"/>
        <v>399.75</v>
      </c>
      <c r="Z22" s="47" t="str">
        <f t="shared" si="9"/>
        <v>остаток*</v>
      </c>
      <c r="AA22" s="48">
        <f t="shared" si="10"/>
        <v>399.75</v>
      </c>
      <c r="AB22" s="47" t="str">
        <f t="shared" si="11"/>
        <v>остаток*</v>
      </c>
      <c r="AC22" s="48">
        <f t="shared" si="12"/>
        <v>384.75</v>
      </c>
      <c r="AD22" s="114" t="str">
        <f t="shared" si="3"/>
        <v>остаток*</v>
      </c>
      <c r="AE22" s="114">
        <f t="shared" si="4"/>
        <v>369.75</v>
      </c>
      <c r="AF22" s="47" t="str">
        <f t="shared" si="13"/>
        <v>остаток*</v>
      </c>
      <c r="AG22" s="48">
        <f t="shared" si="14"/>
        <v>369.75</v>
      </c>
    </row>
    <row r="23" spans="1:33" ht="23.25" customHeight="1">
      <c r="A23" s="29" t="s">
        <v>61</v>
      </c>
      <c r="B23" s="5" t="s">
        <v>25</v>
      </c>
      <c r="C23" s="92"/>
      <c r="D23" s="5" t="s">
        <v>24</v>
      </c>
      <c r="E23" s="5">
        <v>374796</v>
      </c>
      <c r="F23" s="5" t="str">
        <f t="shared" si="0"/>
        <v>остаток*</v>
      </c>
      <c r="G23" s="6">
        <f t="shared" si="1"/>
        <v>369.75</v>
      </c>
      <c r="H23" s="121"/>
      <c r="R23" s="47" t="s">
        <v>7</v>
      </c>
      <c r="S23" s="6">
        <f>S20</f>
        <v>369.75</v>
      </c>
      <c r="T23" s="47" t="str">
        <f t="shared" si="15"/>
        <v>остаток*</v>
      </c>
      <c r="U23" s="48">
        <f t="shared" si="2"/>
        <v>369.75</v>
      </c>
      <c r="V23" s="47" t="str">
        <f t="shared" si="5"/>
        <v>остаток*</v>
      </c>
      <c r="W23" s="48">
        <f t="shared" si="6"/>
        <v>369.75</v>
      </c>
      <c r="X23" s="47" t="str">
        <f t="shared" si="7"/>
        <v>остаток*</v>
      </c>
      <c r="Y23" s="48">
        <f t="shared" si="8"/>
        <v>399.75</v>
      </c>
      <c r="Z23" s="47" t="str">
        <f t="shared" si="9"/>
        <v>остаток*</v>
      </c>
      <c r="AA23" s="48">
        <f t="shared" si="10"/>
        <v>399.75</v>
      </c>
      <c r="AB23" s="47" t="str">
        <f t="shared" si="11"/>
        <v>остаток*</v>
      </c>
      <c r="AC23" s="48">
        <f t="shared" si="12"/>
        <v>384.75</v>
      </c>
      <c r="AD23" s="114" t="str">
        <f t="shared" si="3"/>
        <v>остаток*</v>
      </c>
      <c r="AE23" s="114">
        <f t="shared" si="4"/>
        <v>369.75</v>
      </c>
      <c r="AF23" s="47" t="str">
        <f t="shared" si="13"/>
        <v>остаток*</v>
      </c>
      <c r="AG23" s="48">
        <f t="shared" si="14"/>
        <v>369.75</v>
      </c>
    </row>
    <row r="24" spans="1:33" ht="23.25" customHeight="1">
      <c r="A24" s="28" t="s">
        <v>60</v>
      </c>
      <c r="B24" s="3" t="s">
        <v>25</v>
      </c>
      <c r="C24" s="92"/>
      <c r="D24" s="3" t="s">
        <v>82</v>
      </c>
      <c r="E24" s="3">
        <v>524590</v>
      </c>
      <c r="F24" s="3" t="str">
        <f t="shared" si="0"/>
        <v>С</v>
      </c>
      <c r="G24" s="2">
        <f t="shared" si="1"/>
        <v>435</v>
      </c>
      <c r="H24" s="121"/>
      <c r="R24" s="45" t="s">
        <v>11</v>
      </c>
      <c r="S24" s="2">
        <f>S19</f>
        <v>435</v>
      </c>
      <c r="T24" s="45" t="s">
        <v>2</v>
      </c>
      <c r="U24" s="46">
        <f t="shared" si="2"/>
        <v>435</v>
      </c>
      <c r="V24" s="45" t="str">
        <f t="shared" si="5"/>
        <v>C</v>
      </c>
      <c r="W24" s="46">
        <f t="shared" si="6"/>
        <v>435</v>
      </c>
      <c r="X24" s="45" t="str">
        <f t="shared" si="7"/>
        <v>C</v>
      </c>
      <c r="Y24" s="46">
        <f t="shared" si="8"/>
        <v>465</v>
      </c>
      <c r="Z24" s="45" t="str">
        <f t="shared" si="9"/>
        <v>C</v>
      </c>
      <c r="AA24" s="46">
        <f t="shared" si="10"/>
        <v>465</v>
      </c>
      <c r="AB24" s="45" t="str">
        <f t="shared" si="11"/>
        <v>C</v>
      </c>
      <c r="AC24" s="46">
        <f t="shared" si="12"/>
        <v>450</v>
      </c>
      <c r="AD24" s="113" t="str">
        <f t="shared" si="3"/>
        <v>C</v>
      </c>
      <c r="AE24" s="113">
        <f t="shared" si="4"/>
        <v>435</v>
      </c>
      <c r="AF24" s="45" t="str">
        <f t="shared" si="13"/>
        <v>C</v>
      </c>
      <c r="AG24" s="46">
        <f t="shared" si="14"/>
        <v>435</v>
      </c>
    </row>
    <row r="25" spans="1:33" ht="23.25" customHeight="1">
      <c r="A25" s="29" t="s">
        <v>60</v>
      </c>
      <c r="B25" s="5" t="s">
        <v>25</v>
      </c>
      <c r="C25" s="92"/>
      <c r="D25" s="5" t="s">
        <v>128</v>
      </c>
      <c r="E25" s="5">
        <v>524595</v>
      </c>
      <c r="F25" s="5" t="str">
        <f t="shared" si="0"/>
        <v>остаток*</v>
      </c>
      <c r="G25" s="6">
        <f t="shared" si="1"/>
        <v>369.75</v>
      </c>
      <c r="H25" s="121"/>
      <c r="L25" s="70"/>
      <c r="M25" s="81"/>
      <c r="N25" s="81"/>
      <c r="R25" s="47" t="s">
        <v>7</v>
      </c>
      <c r="S25" s="6">
        <f>S20</f>
        <v>369.75</v>
      </c>
      <c r="T25" s="47" t="str">
        <f t="shared" si="15"/>
        <v>остаток*</v>
      </c>
      <c r="U25" s="48">
        <f t="shared" si="2"/>
        <v>369.75</v>
      </c>
      <c r="V25" s="47" t="str">
        <f t="shared" si="5"/>
        <v>остаток*</v>
      </c>
      <c r="W25" s="48">
        <f t="shared" si="6"/>
        <v>369.75</v>
      </c>
      <c r="X25" s="47" t="str">
        <f t="shared" si="7"/>
        <v>остаток*</v>
      </c>
      <c r="Y25" s="48">
        <f t="shared" si="8"/>
        <v>399.75</v>
      </c>
      <c r="Z25" s="47" t="str">
        <f t="shared" si="9"/>
        <v>остаток*</v>
      </c>
      <c r="AA25" s="48">
        <f t="shared" si="10"/>
        <v>399.75</v>
      </c>
      <c r="AB25" s="47" t="str">
        <f t="shared" si="11"/>
        <v>остаток*</v>
      </c>
      <c r="AC25" s="48">
        <f t="shared" si="12"/>
        <v>384.75</v>
      </c>
      <c r="AD25" s="114" t="str">
        <f t="shared" si="3"/>
        <v>остаток*</v>
      </c>
      <c r="AE25" s="114">
        <f t="shared" si="4"/>
        <v>369.75</v>
      </c>
      <c r="AF25" s="47" t="str">
        <f t="shared" si="13"/>
        <v>остаток*</v>
      </c>
      <c r="AG25" s="48">
        <f t="shared" si="14"/>
        <v>369.75</v>
      </c>
    </row>
    <row r="26" spans="1:33" ht="23.25" customHeight="1">
      <c r="A26" s="29" t="s">
        <v>60</v>
      </c>
      <c r="B26" s="5" t="s">
        <v>25</v>
      </c>
      <c r="C26" s="92"/>
      <c r="D26" s="5" t="s">
        <v>59</v>
      </c>
      <c r="E26" s="5">
        <v>397556</v>
      </c>
      <c r="F26" s="5" t="str">
        <f t="shared" si="0"/>
        <v>остаток*</v>
      </c>
      <c r="G26" s="6">
        <f t="shared" si="1"/>
        <v>369.75</v>
      </c>
      <c r="H26" s="121"/>
      <c r="N26" s="81"/>
      <c r="R26" s="47" t="s">
        <v>7</v>
      </c>
      <c r="S26" s="6">
        <f>S25</f>
        <v>369.75</v>
      </c>
      <c r="T26" s="47" t="str">
        <f t="shared" si="15"/>
        <v>остаток*</v>
      </c>
      <c r="U26" s="48">
        <f t="shared" si="2"/>
        <v>369.75</v>
      </c>
      <c r="V26" s="47" t="str">
        <f t="shared" si="5"/>
        <v>остаток*</v>
      </c>
      <c r="W26" s="48">
        <f t="shared" si="6"/>
        <v>369.75</v>
      </c>
      <c r="X26" s="47" t="str">
        <f t="shared" si="7"/>
        <v>остаток*</v>
      </c>
      <c r="Y26" s="48">
        <f t="shared" si="8"/>
        <v>399.75</v>
      </c>
      <c r="Z26" s="47" t="str">
        <f t="shared" si="9"/>
        <v>остаток*</v>
      </c>
      <c r="AA26" s="48">
        <f t="shared" si="10"/>
        <v>399.75</v>
      </c>
      <c r="AB26" s="47" t="str">
        <f t="shared" si="11"/>
        <v>остаток*</v>
      </c>
      <c r="AC26" s="48">
        <f t="shared" si="12"/>
        <v>384.75</v>
      </c>
      <c r="AD26" s="114" t="str">
        <f t="shared" si="3"/>
        <v>остаток*</v>
      </c>
      <c r="AE26" s="114">
        <f t="shared" si="4"/>
        <v>369.75</v>
      </c>
      <c r="AF26" s="47" t="str">
        <f t="shared" si="13"/>
        <v>остаток*</v>
      </c>
      <c r="AG26" s="48">
        <f t="shared" si="14"/>
        <v>369.75</v>
      </c>
    </row>
    <row r="27" spans="1:33" ht="23.25" customHeight="1">
      <c r="A27" s="28" t="s">
        <v>117</v>
      </c>
      <c r="B27" s="3" t="s">
        <v>25</v>
      </c>
      <c r="D27" s="3" t="s">
        <v>82</v>
      </c>
      <c r="E27" s="3">
        <v>503335</v>
      </c>
      <c r="F27" s="3" t="str">
        <f t="shared" si="0"/>
        <v>С</v>
      </c>
      <c r="G27" s="2">
        <f t="shared" si="1"/>
        <v>435</v>
      </c>
      <c r="H27" s="121"/>
      <c r="N27" s="81"/>
      <c r="R27" s="45" t="s">
        <v>11</v>
      </c>
      <c r="S27" s="2">
        <f>S19</f>
        <v>435</v>
      </c>
      <c r="T27" s="45" t="s">
        <v>2</v>
      </c>
      <c r="U27" s="46">
        <f t="shared" si="2"/>
        <v>435</v>
      </c>
      <c r="V27" s="45" t="str">
        <f t="shared" si="5"/>
        <v>C</v>
      </c>
      <c r="W27" s="46">
        <f t="shared" si="6"/>
        <v>435</v>
      </c>
      <c r="X27" s="45" t="str">
        <f t="shared" si="7"/>
        <v>C</v>
      </c>
      <c r="Y27" s="46">
        <f t="shared" si="8"/>
        <v>465</v>
      </c>
      <c r="Z27" s="45" t="str">
        <f t="shared" si="9"/>
        <v>C</v>
      </c>
      <c r="AA27" s="46">
        <f t="shared" si="10"/>
        <v>465</v>
      </c>
      <c r="AB27" s="45" t="str">
        <f t="shared" si="11"/>
        <v>C</v>
      </c>
      <c r="AC27" s="46">
        <f t="shared" si="12"/>
        <v>450</v>
      </c>
      <c r="AD27" s="113" t="str">
        <f t="shared" si="3"/>
        <v>C</v>
      </c>
      <c r="AE27" s="113">
        <f t="shared" si="4"/>
        <v>435</v>
      </c>
      <c r="AF27" s="45" t="str">
        <f t="shared" si="13"/>
        <v>C</v>
      </c>
      <c r="AG27" s="46">
        <f t="shared" si="14"/>
        <v>435</v>
      </c>
    </row>
    <row r="28" spans="1:33" ht="23.25" customHeight="1">
      <c r="A28" s="29" t="s">
        <v>58</v>
      </c>
      <c r="B28" s="5" t="s">
        <v>25</v>
      </c>
      <c r="C28" s="117"/>
      <c r="D28" s="5" t="s">
        <v>31</v>
      </c>
      <c r="E28" s="5">
        <v>369903</v>
      </c>
      <c r="F28" s="5" t="str">
        <f t="shared" si="0"/>
        <v>остаток*</v>
      </c>
      <c r="G28" s="6">
        <f>IF($A$3=$R$7,S28,(IF($A$3=$AB$7,AC28,IF($A$3=$Z$7,AA28,IF($A$3=$X$7,Y28,IF($A$3=$V$7,W28,IF($A$3=$T$7,U28,IF($A$3=$AD$7,AE28,IF($A$3=$AF$7,AG28)))))))))</f>
        <v>369.75</v>
      </c>
      <c r="H28" s="121"/>
      <c r="N28" s="81"/>
      <c r="R28" s="47" t="s">
        <v>7</v>
      </c>
      <c r="S28" s="6">
        <f>S20</f>
        <v>369.75</v>
      </c>
      <c r="T28" s="47" t="str">
        <f t="shared" si="15"/>
        <v>остаток*</v>
      </c>
      <c r="U28" s="48">
        <f>S28+$U$9</f>
        <v>369.75</v>
      </c>
      <c r="V28" s="47" t="str">
        <f>T28</f>
        <v>остаток*</v>
      </c>
      <c r="W28" s="48">
        <f>S28+$W$9</f>
        <v>369.75</v>
      </c>
      <c r="X28" s="47" t="str">
        <f>V28</f>
        <v>остаток*</v>
      </c>
      <c r="Y28" s="48">
        <f>S28+$Y$9</f>
        <v>399.75</v>
      </c>
      <c r="Z28" s="47" t="str">
        <f>V28</f>
        <v>остаток*</v>
      </c>
      <c r="AA28" s="48">
        <f>S28+$AA$9</f>
        <v>399.75</v>
      </c>
      <c r="AB28" s="47" t="str">
        <f>T28</f>
        <v>остаток*</v>
      </c>
      <c r="AC28" s="48">
        <f>S28+$AC$9</f>
        <v>384.75</v>
      </c>
      <c r="AD28" s="114" t="str">
        <f>T28</f>
        <v>остаток*</v>
      </c>
      <c r="AE28" s="114">
        <f>S28+$AE$9</f>
        <v>369.75</v>
      </c>
      <c r="AF28" s="47" t="str">
        <f>T28</f>
        <v>остаток*</v>
      </c>
      <c r="AG28" s="48">
        <f>S28+$AG$9</f>
        <v>369.75</v>
      </c>
    </row>
    <row r="29" spans="1:33" ht="23.25" customHeight="1">
      <c r="A29" s="29" t="s">
        <v>57</v>
      </c>
      <c r="B29" s="5" t="s">
        <v>25</v>
      </c>
      <c r="C29" s="92"/>
      <c r="D29" s="5" t="s">
        <v>26</v>
      </c>
      <c r="E29" s="5">
        <v>369905</v>
      </c>
      <c r="F29" s="5" t="str">
        <f t="shared" si="0"/>
        <v>остаток*</v>
      </c>
      <c r="G29" s="6">
        <f t="shared" si="1"/>
        <v>369.75</v>
      </c>
      <c r="H29" s="121"/>
      <c r="R29" s="47" t="s">
        <v>7</v>
      </c>
      <c r="S29" s="6">
        <f>S20</f>
        <v>369.75</v>
      </c>
      <c r="T29" s="47" t="str">
        <f t="shared" si="15"/>
        <v>остаток*</v>
      </c>
      <c r="U29" s="48">
        <f t="shared" si="2"/>
        <v>369.75</v>
      </c>
      <c r="V29" s="47" t="str">
        <f t="shared" si="5"/>
        <v>остаток*</v>
      </c>
      <c r="W29" s="48">
        <f t="shared" si="6"/>
        <v>369.75</v>
      </c>
      <c r="X29" s="47" t="str">
        <f t="shared" si="7"/>
        <v>остаток*</v>
      </c>
      <c r="Y29" s="48">
        <f t="shared" si="8"/>
        <v>399.75</v>
      </c>
      <c r="Z29" s="47" t="str">
        <f t="shared" si="9"/>
        <v>остаток*</v>
      </c>
      <c r="AA29" s="48">
        <f t="shared" si="10"/>
        <v>399.75</v>
      </c>
      <c r="AB29" s="47" t="str">
        <f t="shared" si="11"/>
        <v>остаток*</v>
      </c>
      <c r="AC29" s="48">
        <f t="shared" si="12"/>
        <v>384.75</v>
      </c>
      <c r="AD29" s="114" t="str">
        <f t="shared" si="3"/>
        <v>остаток*</v>
      </c>
      <c r="AE29" s="114">
        <f t="shared" si="4"/>
        <v>369.75</v>
      </c>
      <c r="AF29" s="47" t="str">
        <f t="shared" si="13"/>
        <v>остаток*</v>
      </c>
      <c r="AG29" s="48">
        <f t="shared" si="14"/>
        <v>369.75</v>
      </c>
    </row>
    <row r="30" spans="1:33" ht="23.25" customHeight="1">
      <c r="A30" s="29" t="s">
        <v>56</v>
      </c>
      <c r="B30" s="5">
        <v>1.5</v>
      </c>
      <c r="C30" s="92" t="s">
        <v>4</v>
      </c>
      <c r="D30" s="5" t="s">
        <v>37</v>
      </c>
      <c r="E30" s="5">
        <v>392155</v>
      </c>
      <c r="F30" s="5" t="str">
        <f t="shared" si="0"/>
        <v>остаток*</v>
      </c>
      <c r="G30" s="6">
        <f t="shared" si="1"/>
        <v>369.75</v>
      </c>
      <c r="H30" s="121"/>
      <c r="R30" s="47" t="s">
        <v>7</v>
      </c>
      <c r="S30" s="6">
        <f>S29</f>
        <v>369.75</v>
      </c>
      <c r="T30" s="47" t="str">
        <f t="shared" si="15"/>
        <v>остаток*</v>
      </c>
      <c r="U30" s="48">
        <f t="shared" si="2"/>
        <v>369.75</v>
      </c>
      <c r="V30" s="47" t="str">
        <f t="shared" si="5"/>
        <v>остаток*</v>
      </c>
      <c r="W30" s="48">
        <f t="shared" si="6"/>
        <v>369.75</v>
      </c>
      <c r="X30" s="47" t="str">
        <f t="shared" si="7"/>
        <v>остаток*</v>
      </c>
      <c r="Y30" s="48">
        <f t="shared" si="8"/>
        <v>399.75</v>
      </c>
      <c r="Z30" s="47" t="str">
        <f t="shared" si="9"/>
        <v>остаток*</v>
      </c>
      <c r="AA30" s="48">
        <f t="shared" si="10"/>
        <v>399.75</v>
      </c>
      <c r="AB30" s="47" t="str">
        <f t="shared" si="11"/>
        <v>остаток*</v>
      </c>
      <c r="AC30" s="48">
        <f t="shared" si="12"/>
        <v>384.75</v>
      </c>
      <c r="AD30" s="114" t="str">
        <f t="shared" si="3"/>
        <v>остаток*</v>
      </c>
      <c r="AE30" s="114">
        <f t="shared" si="4"/>
        <v>369.75</v>
      </c>
      <c r="AF30" s="47" t="str">
        <f t="shared" si="13"/>
        <v>остаток*</v>
      </c>
      <c r="AG30" s="48">
        <f t="shared" si="14"/>
        <v>369.75</v>
      </c>
    </row>
    <row r="31" spans="1:33" ht="23.25" customHeight="1">
      <c r="A31" s="28" t="s">
        <v>55</v>
      </c>
      <c r="B31" s="3" t="s">
        <v>25</v>
      </c>
      <c r="C31" s="92"/>
      <c r="D31" s="3" t="s">
        <v>82</v>
      </c>
      <c r="E31" s="3">
        <v>524591</v>
      </c>
      <c r="F31" s="3" t="str">
        <f t="shared" si="0"/>
        <v>С</v>
      </c>
      <c r="G31" s="2">
        <f t="shared" si="1"/>
        <v>435</v>
      </c>
      <c r="H31" s="121"/>
      <c r="R31" s="45" t="s">
        <v>11</v>
      </c>
      <c r="S31" s="2">
        <f>S19</f>
        <v>435</v>
      </c>
      <c r="T31" s="45" t="s">
        <v>2</v>
      </c>
      <c r="U31" s="46">
        <f t="shared" si="2"/>
        <v>435</v>
      </c>
      <c r="V31" s="45" t="str">
        <f t="shared" si="5"/>
        <v>C</v>
      </c>
      <c r="W31" s="46">
        <f t="shared" si="6"/>
        <v>435</v>
      </c>
      <c r="X31" s="45" t="str">
        <f t="shared" si="7"/>
        <v>C</v>
      </c>
      <c r="Y31" s="46">
        <f t="shared" si="8"/>
        <v>465</v>
      </c>
      <c r="Z31" s="45" t="str">
        <f t="shared" si="9"/>
        <v>C</v>
      </c>
      <c r="AA31" s="46">
        <f t="shared" si="10"/>
        <v>465</v>
      </c>
      <c r="AB31" s="45" t="str">
        <f t="shared" si="11"/>
        <v>C</v>
      </c>
      <c r="AC31" s="46">
        <f t="shared" si="12"/>
        <v>450</v>
      </c>
      <c r="AD31" s="113" t="str">
        <f t="shared" si="3"/>
        <v>C</v>
      </c>
      <c r="AE31" s="113">
        <f t="shared" si="4"/>
        <v>435</v>
      </c>
      <c r="AF31" s="45" t="str">
        <f t="shared" si="13"/>
        <v>C</v>
      </c>
      <c r="AG31" s="46">
        <f t="shared" si="14"/>
        <v>435</v>
      </c>
    </row>
    <row r="32" spans="1:33" ht="23.25" customHeight="1">
      <c r="A32" s="29" t="s">
        <v>52</v>
      </c>
      <c r="B32" s="5" t="s">
        <v>25</v>
      </c>
      <c r="C32" s="92"/>
      <c r="D32" s="5" t="s">
        <v>37</v>
      </c>
      <c r="E32" s="5">
        <v>372945</v>
      </c>
      <c r="F32" s="5" t="str">
        <f t="shared" si="0"/>
        <v>остаток*</v>
      </c>
      <c r="G32" s="6">
        <f t="shared" si="1"/>
        <v>369.75</v>
      </c>
      <c r="H32" s="121"/>
      <c r="R32" s="47" t="s">
        <v>7</v>
      </c>
      <c r="S32" s="6">
        <f>S20</f>
        <v>369.75</v>
      </c>
      <c r="T32" s="47" t="str">
        <f t="shared" si="15"/>
        <v>остаток*</v>
      </c>
      <c r="U32" s="48">
        <f t="shared" si="2"/>
        <v>369.75</v>
      </c>
      <c r="V32" s="47" t="str">
        <f t="shared" si="5"/>
        <v>остаток*</v>
      </c>
      <c r="W32" s="48">
        <f t="shared" si="6"/>
        <v>369.75</v>
      </c>
      <c r="X32" s="47" t="str">
        <f t="shared" si="7"/>
        <v>остаток*</v>
      </c>
      <c r="Y32" s="48">
        <f t="shared" si="8"/>
        <v>399.75</v>
      </c>
      <c r="Z32" s="47" t="str">
        <f t="shared" si="9"/>
        <v>остаток*</v>
      </c>
      <c r="AA32" s="48">
        <f t="shared" si="10"/>
        <v>399.75</v>
      </c>
      <c r="AB32" s="47" t="str">
        <f t="shared" si="11"/>
        <v>остаток*</v>
      </c>
      <c r="AC32" s="48">
        <f t="shared" si="12"/>
        <v>384.75</v>
      </c>
      <c r="AD32" s="114" t="str">
        <f t="shared" si="3"/>
        <v>остаток*</v>
      </c>
      <c r="AE32" s="114">
        <f t="shared" si="4"/>
        <v>369.75</v>
      </c>
      <c r="AF32" s="47" t="str">
        <f t="shared" si="13"/>
        <v>остаток*</v>
      </c>
      <c r="AG32" s="48">
        <f t="shared" si="14"/>
        <v>369.75</v>
      </c>
    </row>
    <row r="33" spans="1:33" ht="23.25" customHeight="1">
      <c r="A33" s="29" t="s">
        <v>52</v>
      </c>
      <c r="B33" s="5" t="s">
        <v>25</v>
      </c>
      <c r="C33" s="92"/>
      <c r="D33" s="5" t="s">
        <v>26</v>
      </c>
      <c r="E33" s="5">
        <v>372946</v>
      </c>
      <c r="F33" s="5" t="str">
        <f t="shared" si="0"/>
        <v>остаток*</v>
      </c>
      <c r="G33" s="6">
        <f t="shared" si="1"/>
        <v>369.75</v>
      </c>
      <c r="H33" s="121"/>
      <c r="R33" s="47" t="s">
        <v>7</v>
      </c>
      <c r="S33" s="6">
        <f>S32</f>
        <v>369.75</v>
      </c>
      <c r="T33" s="47" t="str">
        <f t="shared" si="15"/>
        <v>остаток*</v>
      </c>
      <c r="U33" s="48">
        <f t="shared" si="2"/>
        <v>369.75</v>
      </c>
      <c r="V33" s="47" t="str">
        <f t="shared" si="5"/>
        <v>остаток*</v>
      </c>
      <c r="W33" s="48">
        <f t="shared" si="6"/>
        <v>369.75</v>
      </c>
      <c r="X33" s="47" t="str">
        <f t="shared" si="7"/>
        <v>остаток*</v>
      </c>
      <c r="Y33" s="48">
        <f t="shared" si="8"/>
        <v>399.75</v>
      </c>
      <c r="Z33" s="47" t="str">
        <f t="shared" si="9"/>
        <v>остаток*</v>
      </c>
      <c r="AA33" s="48">
        <f t="shared" si="10"/>
        <v>399.75</v>
      </c>
      <c r="AB33" s="47" t="str">
        <f t="shared" si="11"/>
        <v>остаток*</v>
      </c>
      <c r="AC33" s="48">
        <f t="shared" si="12"/>
        <v>384.75</v>
      </c>
      <c r="AD33" s="114" t="str">
        <f t="shared" si="3"/>
        <v>остаток*</v>
      </c>
      <c r="AE33" s="114">
        <f t="shared" si="4"/>
        <v>369.75</v>
      </c>
      <c r="AF33" s="47" t="str">
        <f t="shared" si="13"/>
        <v>остаток*</v>
      </c>
      <c r="AG33" s="48">
        <f t="shared" si="14"/>
        <v>369.75</v>
      </c>
    </row>
    <row r="34" spans="1:33" ht="23.25" customHeight="1">
      <c r="A34" s="28" t="s">
        <v>48</v>
      </c>
      <c r="B34" s="3">
        <v>1.5</v>
      </c>
      <c r="C34" s="92"/>
      <c r="D34" s="3" t="s">
        <v>128</v>
      </c>
      <c r="E34" s="7" t="s">
        <v>129</v>
      </c>
      <c r="F34" s="3" t="str">
        <f t="shared" si="0"/>
        <v>В</v>
      </c>
      <c r="G34" s="2">
        <f t="shared" si="1"/>
        <v>520</v>
      </c>
      <c r="H34" s="121"/>
      <c r="R34" s="45" t="s">
        <v>21</v>
      </c>
      <c r="S34" s="46">
        <v>520</v>
      </c>
      <c r="T34" s="45" t="s">
        <v>2</v>
      </c>
      <c r="U34" s="46">
        <f t="shared" si="2"/>
        <v>520</v>
      </c>
      <c r="V34" s="45" t="str">
        <f t="shared" si="5"/>
        <v>C</v>
      </c>
      <c r="W34" s="46">
        <f t="shared" si="6"/>
        <v>520</v>
      </c>
      <c r="X34" s="45" t="str">
        <f t="shared" si="7"/>
        <v>C</v>
      </c>
      <c r="Y34" s="46">
        <f t="shared" si="8"/>
        <v>550</v>
      </c>
      <c r="Z34" s="45" t="str">
        <f t="shared" si="9"/>
        <v>C</v>
      </c>
      <c r="AA34" s="46">
        <f t="shared" si="10"/>
        <v>550</v>
      </c>
      <c r="AB34" s="45" t="str">
        <f t="shared" si="11"/>
        <v>C</v>
      </c>
      <c r="AC34" s="46">
        <f t="shared" si="12"/>
        <v>535</v>
      </c>
      <c r="AD34" s="113" t="str">
        <f t="shared" si="3"/>
        <v>C</v>
      </c>
      <c r="AE34" s="113">
        <f t="shared" si="4"/>
        <v>520</v>
      </c>
      <c r="AF34" s="45" t="str">
        <f t="shared" si="13"/>
        <v>C</v>
      </c>
      <c r="AG34" s="46">
        <f t="shared" si="14"/>
        <v>520</v>
      </c>
    </row>
    <row r="35" spans="1:33" ht="23.25" customHeight="1">
      <c r="A35" s="29" t="s">
        <v>53</v>
      </c>
      <c r="B35" s="5">
        <v>1.5</v>
      </c>
      <c r="C35" s="92"/>
      <c r="D35" s="5" t="s">
        <v>124</v>
      </c>
      <c r="E35" s="5">
        <v>500465</v>
      </c>
      <c r="F35" s="5" t="str">
        <f t="shared" si="0"/>
        <v>остаток*</v>
      </c>
      <c r="G35" s="6">
        <f t="shared" si="1"/>
        <v>442</v>
      </c>
      <c r="H35" s="121"/>
      <c r="R35" s="47" t="s">
        <v>7</v>
      </c>
      <c r="S35" s="48">
        <f>S34*0.85</f>
        <v>442</v>
      </c>
      <c r="T35" s="47" t="s">
        <v>7</v>
      </c>
      <c r="U35" s="48">
        <f t="shared" si="2"/>
        <v>442</v>
      </c>
      <c r="V35" s="47" t="str">
        <f t="shared" si="5"/>
        <v>остаток*</v>
      </c>
      <c r="W35" s="48">
        <f t="shared" si="6"/>
        <v>442</v>
      </c>
      <c r="X35" s="47" t="str">
        <f t="shared" si="7"/>
        <v>остаток*</v>
      </c>
      <c r="Y35" s="48">
        <f t="shared" si="8"/>
        <v>472</v>
      </c>
      <c r="Z35" s="47" t="str">
        <f t="shared" si="9"/>
        <v>остаток*</v>
      </c>
      <c r="AA35" s="48">
        <f t="shared" si="10"/>
        <v>472</v>
      </c>
      <c r="AB35" s="47" t="str">
        <f t="shared" si="11"/>
        <v>остаток*</v>
      </c>
      <c r="AC35" s="48">
        <f t="shared" si="12"/>
        <v>457</v>
      </c>
      <c r="AD35" s="114" t="str">
        <f t="shared" si="3"/>
        <v>остаток*</v>
      </c>
      <c r="AE35" s="114">
        <f t="shared" si="4"/>
        <v>442</v>
      </c>
      <c r="AF35" s="47" t="str">
        <f t="shared" si="13"/>
        <v>остаток*</v>
      </c>
      <c r="AG35" s="48">
        <f t="shared" si="14"/>
        <v>442</v>
      </c>
    </row>
    <row r="36" spans="1:33" ht="23.25" customHeight="1">
      <c r="A36" s="29" t="s">
        <v>53</v>
      </c>
      <c r="B36" s="5">
        <v>1.5</v>
      </c>
      <c r="C36" s="92"/>
      <c r="D36" s="5" t="s">
        <v>26</v>
      </c>
      <c r="E36" s="5">
        <v>336351</v>
      </c>
      <c r="F36" s="5" t="str">
        <f t="shared" si="0"/>
        <v>остаток*</v>
      </c>
      <c r="G36" s="6">
        <f t="shared" si="1"/>
        <v>442</v>
      </c>
      <c r="H36" s="121"/>
      <c r="R36" s="47" t="s">
        <v>7</v>
      </c>
      <c r="S36" s="48">
        <f>S35</f>
        <v>442</v>
      </c>
      <c r="T36" s="47" t="s">
        <v>7</v>
      </c>
      <c r="U36" s="48">
        <f t="shared" si="2"/>
        <v>442</v>
      </c>
      <c r="V36" s="47" t="str">
        <f t="shared" si="5"/>
        <v>остаток*</v>
      </c>
      <c r="W36" s="48">
        <f t="shared" si="6"/>
        <v>442</v>
      </c>
      <c r="X36" s="47" t="str">
        <f t="shared" si="7"/>
        <v>остаток*</v>
      </c>
      <c r="Y36" s="48">
        <f t="shared" si="8"/>
        <v>472</v>
      </c>
      <c r="Z36" s="47" t="str">
        <f t="shared" si="9"/>
        <v>остаток*</v>
      </c>
      <c r="AA36" s="48">
        <f t="shared" si="10"/>
        <v>472</v>
      </c>
      <c r="AB36" s="47" t="str">
        <f t="shared" si="11"/>
        <v>остаток*</v>
      </c>
      <c r="AC36" s="48">
        <f t="shared" si="12"/>
        <v>457</v>
      </c>
      <c r="AD36" s="114" t="str">
        <f t="shared" si="3"/>
        <v>остаток*</v>
      </c>
      <c r="AE36" s="114">
        <f t="shared" si="4"/>
        <v>442</v>
      </c>
      <c r="AF36" s="47" t="str">
        <f t="shared" si="13"/>
        <v>остаток*</v>
      </c>
      <c r="AG36" s="48">
        <f t="shared" si="14"/>
        <v>442</v>
      </c>
    </row>
    <row r="37" spans="1:33" ht="23.25" customHeight="1">
      <c r="A37" s="29" t="s">
        <v>52</v>
      </c>
      <c r="B37" s="5">
        <v>1.5</v>
      </c>
      <c r="C37" s="92"/>
      <c r="D37" s="5" t="s">
        <v>128</v>
      </c>
      <c r="E37" s="5">
        <v>524596</v>
      </c>
      <c r="F37" s="5" t="str">
        <f t="shared" si="0"/>
        <v>остаток*</v>
      </c>
      <c r="G37" s="6">
        <f t="shared" si="1"/>
        <v>442</v>
      </c>
      <c r="H37" s="121"/>
      <c r="R37" s="47" t="s">
        <v>7</v>
      </c>
      <c r="S37" s="48">
        <f>S36</f>
        <v>442</v>
      </c>
      <c r="T37" s="47" t="s">
        <v>7</v>
      </c>
      <c r="U37" s="48">
        <f t="shared" si="2"/>
        <v>442</v>
      </c>
      <c r="V37" s="47" t="str">
        <f t="shared" si="5"/>
        <v>остаток*</v>
      </c>
      <c r="W37" s="48">
        <f t="shared" si="6"/>
        <v>442</v>
      </c>
      <c r="X37" s="47" t="str">
        <f t="shared" si="7"/>
        <v>остаток*</v>
      </c>
      <c r="Y37" s="48">
        <f t="shared" si="8"/>
        <v>472</v>
      </c>
      <c r="Z37" s="47" t="str">
        <f t="shared" si="9"/>
        <v>остаток*</v>
      </c>
      <c r="AA37" s="48">
        <f t="shared" si="10"/>
        <v>472</v>
      </c>
      <c r="AB37" s="47" t="str">
        <f t="shared" si="11"/>
        <v>остаток*</v>
      </c>
      <c r="AC37" s="48">
        <f t="shared" si="12"/>
        <v>457</v>
      </c>
      <c r="AD37" s="114" t="str">
        <f t="shared" si="3"/>
        <v>остаток*</v>
      </c>
      <c r="AE37" s="114">
        <f t="shared" si="4"/>
        <v>442</v>
      </c>
      <c r="AF37" s="47" t="str">
        <f t="shared" si="13"/>
        <v>остаток*</v>
      </c>
      <c r="AG37" s="48">
        <f t="shared" si="14"/>
        <v>442</v>
      </c>
    </row>
    <row r="38" spans="1:33" ht="23.25" customHeight="1">
      <c r="A38" s="29" t="s">
        <v>52</v>
      </c>
      <c r="B38" s="5">
        <v>1.5</v>
      </c>
      <c r="C38" s="92"/>
      <c r="D38" s="5" t="s">
        <v>26</v>
      </c>
      <c r="E38" s="5">
        <v>384036</v>
      </c>
      <c r="F38" s="5" t="str">
        <f t="shared" si="0"/>
        <v>остаток*</v>
      </c>
      <c r="G38" s="6">
        <f t="shared" si="1"/>
        <v>442</v>
      </c>
      <c r="H38" s="121"/>
      <c r="R38" s="47" t="s">
        <v>7</v>
      </c>
      <c r="S38" s="48">
        <f>S36</f>
        <v>442</v>
      </c>
      <c r="T38" s="47" t="s">
        <v>7</v>
      </c>
      <c r="U38" s="48">
        <f t="shared" si="2"/>
        <v>442</v>
      </c>
      <c r="V38" s="47" t="str">
        <f t="shared" si="5"/>
        <v>остаток*</v>
      </c>
      <c r="W38" s="48">
        <f t="shared" si="6"/>
        <v>442</v>
      </c>
      <c r="X38" s="47" t="str">
        <f t="shared" si="7"/>
        <v>остаток*</v>
      </c>
      <c r="Y38" s="48">
        <f t="shared" si="8"/>
        <v>472</v>
      </c>
      <c r="Z38" s="47" t="str">
        <f t="shared" si="9"/>
        <v>остаток*</v>
      </c>
      <c r="AA38" s="48">
        <f t="shared" si="10"/>
        <v>472</v>
      </c>
      <c r="AB38" s="47" t="str">
        <f t="shared" si="11"/>
        <v>остаток*</v>
      </c>
      <c r="AC38" s="48">
        <f t="shared" si="12"/>
        <v>457</v>
      </c>
      <c r="AD38" s="114" t="str">
        <f t="shared" si="3"/>
        <v>остаток*</v>
      </c>
      <c r="AE38" s="114">
        <f t="shared" si="4"/>
        <v>442</v>
      </c>
      <c r="AF38" s="47" t="str">
        <f t="shared" si="13"/>
        <v>остаток*</v>
      </c>
      <c r="AG38" s="48">
        <f t="shared" si="14"/>
        <v>442</v>
      </c>
    </row>
    <row r="39" spans="1:33" s="99" customFormat="1" ht="23.25" customHeight="1">
      <c r="A39" s="94" t="s">
        <v>48</v>
      </c>
      <c r="B39" s="95">
        <v>1.5</v>
      </c>
      <c r="C39" s="96"/>
      <c r="D39" s="95" t="s">
        <v>37</v>
      </c>
      <c r="E39" s="97" t="s">
        <v>54</v>
      </c>
      <c r="F39" s="95" t="str">
        <f t="shared" si="0"/>
        <v>остаток*</v>
      </c>
      <c r="G39" s="98">
        <f t="shared" si="1"/>
        <v>520</v>
      </c>
      <c r="H39" s="121"/>
      <c r="I39"/>
      <c r="J39"/>
      <c r="K39"/>
      <c r="L39"/>
      <c r="M39"/>
      <c r="N39"/>
      <c r="O39" s="70"/>
      <c r="P39"/>
      <c r="Q39"/>
      <c r="R39" s="47" t="s">
        <v>7</v>
      </c>
      <c r="S39" s="103">
        <f>S34</f>
        <v>520</v>
      </c>
      <c r="T39" s="47" t="s">
        <v>7</v>
      </c>
      <c r="U39" s="103">
        <f>S39+$U$9</f>
        <v>520</v>
      </c>
      <c r="V39" s="102" t="str">
        <f>T39</f>
        <v>остаток*</v>
      </c>
      <c r="W39" s="103">
        <f>S39+$W$9</f>
        <v>520</v>
      </c>
      <c r="X39" s="102" t="str">
        <f>V39</f>
        <v>остаток*</v>
      </c>
      <c r="Y39" s="103">
        <f>S39+$Y$9</f>
        <v>550</v>
      </c>
      <c r="Z39" s="102" t="str">
        <f>V39</f>
        <v>остаток*</v>
      </c>
      <c r="AA39" s="103">
        <f>S39+$AA$9</f>
        <v>550</v>
      </c>
      <c r="AB39" s="102" t="str">
        <f>T39</f>
        <v>остаток*</v>
      </c>
      <c r="AC39" s="103">
        <f>S39+$AC$9</f>
        <v>535</v>
      </c>
      <c r="AD39" s="115" t="str">
        <f t="shared" si="3"/>
        <v>остаток*</v>
      </c>
      <c r="AE39" s="115">
        <f t="shared" si="4"/>
        <v>520</v>
      </c>
      <c r="AF39" s="102" t="str">
        <f>T39</f>
        <v>остаток*</v>
      </c>
      <c r="AG39" s="103">
        <f>S39+$AG$9</f>
        <v>520</v>
      </c>
    </row>
    <row r="40" spans="1:33" ht="23.25" customHeight="1">
      <c r="A40" s="29" t="s">
        <v>53</v>
      </c>
      <c r="B40" s="5">
        <v>1.5</v>
      </c>
      <c r="C40" s="93"/>
      <c r="D40" s="5" t="s">
        <v>24</v>
      </c>
      <c r="E40" s="5">
        <v>336350</v>
      </c>
      <c r="F40" s="5" t="str">
        <f t="shared" si="0"/>
        <v>остаток*</v>
      </c>
      <c r="G40" s="6">
        <f t="shared" si="1"/>
        <v>442</v>
      </c>
      <c r="H40" s="121"/>
      <c r="R40" s="47" t="s">
        <v>7</v>
      </c>
      <c r="S40" s="48">
        <f>S35</f>
        <v>442</v>
      </c>
      <c r="T40" s="47" t="s">
        <v>7</v>
      </c>
      <c r="U40" s="48">
        <f>S40+$U$9</f>
        <v>442</v>
      </c>
      <c r="V40" s="47" t="str">
        <f>T40</f>
        <v>остаток*</v>
      </c>
      <c r="W40" s="48">
        <f>S40+$W$9</f>
        <v>442</v>
      </c>
      <c r="X40" s="47" t="str">
        <f>V40</f>
        <v>остаток*</v>
      </c>
      <c r="Y40" s="48">
        <f>S40+$Y$9</f>
        <v>472</v>
      </c>
      <c r="Z40" s="47" t="str">
        <f>V40</f>
        <v>остаток*</v>
      </c>
      <c r="AA40" s="48">
        <f>S40+$AA$9</f>
        <v>472</v>
      </c>
      <c r="AB40" s="47" t="str">
        <f>T40</f>
        <v>остаток*</v>
      </c>
      <c r="AC40" s="48">
        <f>S40+$AC$9</f>
        <v>457</v>
      </c>
      <c r="AD40" s="114" t="str">
        <f t="shared" si="3"/>
        <v>остаток*</v>
      </c>
      <c r="AE40" s="114">
        <f t="shared" si="4"/>
        <v>442</v>
      </c>
      <c r="AF40" s="47" t="str">
        <f>T40</f>
        <v>остаток*</v>
      </c>
      <c r="AG40" s="48">
        <f>S40+$AG$9</f>
        <v>442</v>
      </c>
    </row>
    <row r="41" spans="1:33" ht="23.25" customHeight="1">
      <c r="A41" s="28" t="s">
        <v>61</v>
      </c>
      <c r="B41" s="3">
        <v>1.5</v>
      </c>
      <c r="C41" s="92"/>
      <c r="D41" s="3" t="s">
        <v>128</v>
      </c>
      <c r="E41" s="3">
        <v>524593</v>
      </c>
      <c r="F41" s="3" t="str">
        <f t="shared" si="0"/>
        <v>С</v>
      </c>
      <c r="G41" s="2">
        <f t="shared" si="1"/>
        <v>550</v>
      </c>
      <c r="H41" s="121"/>
      <c r="L41" s="70"/>
      <c r="M41" s="81"/>
      <c r="N41" s="81"/>
      <c r="R41" s="45" t="s">
        <v>11</v>
      </c>
      <c r="S41" s="2">
        <f>S34+30</f>
        <v>550</v>
      </c>
      <c r="T41" s="45" t="s">
        <v>2</v>
      </c>
      <c r="U41" s="46">
        <f t="shared" si="2"/>
        <v>550</v>
      </c>
      <c r="V41" s="45" t="str">
        <f t="shared" si="5"/>
        <v>C</v>
      </c>
      <c r="W41" s="46">
        <f t="shared" si="6"/>
        <v>550</v>
      </c>
      <c r="X41" s="45" t="str">
        <f t="shared" si="7"/>
        <v>C</v>
      </c>
      <c r="Y41" s="46">
        <f t="shared" si="8"/>
        <v>580</v>
      </c>
      <c r="Z41" s="45" t="str">
        <f t="shared" si="9"/>
        <v>C</v>
      </c>
      <c r="AA41" s="46">
        <f t="shared" si="10"/>
        <v>580</v>
      </c>
      <c r="AB41" s="45" t="str">
        <f t="shared" si="11"/>
        <v>C</v>
      </c>
      <c r="AC41" s="46">
        <f t="shared" si="12"/>
        <v>565</v>
      </c>
      <c r="AD41" s="113" t="str">
        <f t="shared" si="3"/>
        <v>C</v>
      </c>
      <c r="AE41" s="113">
        <f t="shared" si="4"/>
        <v>550</v>
      </c>
      <c r="AF41" s="45" t="str">
        <f t="shared" si="13"/>
        <v>C</v>
      </c>
      <c r="AG41" s="46">
        <f t="shared" si="14"/>
        <v>550</v>
      </c>
    </row>
    <row r="42" spans="1:33" ht="23.25" customHeight="1">
      <c r="A42" s="28" t="s">
        <v>60</v>
      </c>
      <c r="B42" s="3">
        <v>1.5</v>
      </c>
      <c r="C42" s="92"/>
      <c r="D42" s="3" t="s">
        <v>37</v>
      </c>
      <c r="E42" s="3">
        <v>486909</v>
      </c>
      <c r="F42" s="3" t="str">
        <f t="shared" si="0"/>
        <v>С</v>
      </c>
      <c r="G42" s="2">
        <f t="shared" si="1"/>
        <v>550</v>
      </c>
      <c r="H42" s="121"/>
      <c r="R42" s="45" t="s">
        <v>11</v>
      </c>
      <c r="S42" s="2">
        <f>S41</f>
        <v>550</v>
      </c>
      <c r="T42" s="45" t="s">
        <v>2</v>
      </c>
      <c r="U42" s="46">
        <f t="shared" si="2"/>
        <v>550</v>
      </c>
      <c r="V42" s="45" t="str">
        <f t="shared" si="5"/>
        <v>C</v>
      </c>
      <c r="W42" s="46">
        <f t="shared" si="6"/>
        <v>550</v>
      </c>
      <c r="X42" s="45" t="str">
        <f t="shared" si="7"/>
        <v>C</v>
      </c>
      <c r="Y42" s="46">
        <f t="shared" si="8"/>
        <v>580</v>
      </c>
      <c r="Z42" s="45" t="str">
        <f t="shared" si="9"/>
        <v>C</v>
      </c>
      <c r="AA42" s="46">
        <f t="shared" si="10"/>
        <v>580</v>
      </c>
      <c r="AB42" s="45" t="str">
        <f t="shared" si="11"/>
        <v>C</v>
      </c>
      <c r="AC42" s="46">
        <f t="shared" si="12"/>
        <v>565</v>
      </c>
      <c r="AD42" s="113" t="str">
        <f t="shared" si="3"/>
        <v>C</v>
      </c>
      <c r="AE42" s="113">
        <f t="shared" si="4"/>
        <v>550</v>
      </c>
      <c r="AF42" s="45" t="str">
        <f t="shared" si="13"/>
        <v>C</v>
      </c>
      <c r="AG42" s="46">
        <f t="shared" si="14"/>
        <v>550</v>
      </c>
    </row>
    <row r="43" spans="1:33" ht="23.25" customHeight="1">
      <c r="A43" s="28" t="s">
        <v>117</v>
      </c>
      <c r="B43" s="3">
        <v>1.5</v>
      </c>
      <c r="D43" s="3" t="s">
        <v>37</v>
      </c>
      <c r="E43" s="3">
        <v>486910</v>
      </c>
      <c r="F43" s="3" t="str">
        <f t="shared" si="0"/>
        <v>С</v>
      </c>
      <c r="G43" s="2">
        <f t="shared" si="1"/>
        <v>550</v>
      </c>
      <c r="H43" s="121"/>
      <c r="R43" s="45" t="s">
        <v>11</v>
      </c>
      <c r="S43" s="2">
        <f>S42</f>
        <v>550</v>
      </c>
      <c r="T43" s="45" t="s">
        <v>2</v>
      </c>
      <c r="U43" s="46">
        <f t="shared" si="2"/>
        <v>550</v>
      </c>
      <c r="V43" s="45" t="str">
        <f t="shared" si="5"/>
        <v>C</v>
      </c>
      <c r="W43" s="46">
        <f t="shared" si="6"/>
        <v>550</v>
      </c>
      <c r="X43" s="45" t="str">
        <f t="shared" si="7"/>
        <v>C</v>
      </c>
      <c r="Y43" s="46">
        <f t="shared" si="8"/>
        <v>580</v>
      </c>
      <c r="Z43" s="45" t="str">
        <f t="shared" si="9"/>
        <v>C</v>
      </c>
      <c r="AA43" s="46">
        <f t="shared" si="10"/>
        <v>580</v>
      </c>
      <c r="AB43" s="45" t="str">
        <f t="shared" si="11"/>
        <v>C</v>
      </c>
      <c r="AC43" s="46">
        <f t="shared" si="12"/>
        <v>565</v>
      </c>
      <c r="AD43" s="113" t="str">
        <f t="shared" si="3"/>
        <v>C</v>
      </c>
      <c r="AE43" s="113">
        <f t="shared" si="4"/>
        <v>550</v>
      </c>
      <c r="AF43" s="45" t="str">
        <f t="shared" si="13"/>
        <v>C</v>
      </c>
      <c r="AG43" s="46">
        <f t="shared" si="14"/>
        <v>550</v>
      </c>
    </row>
    <row r="44" spans="1:33" ht="23.25" customHeight="1">
      <c r="A44" s="28" t="s">
        <v>55</v>
      </c>
      <c r="B44" s="3">
        <v>1.5</v>
      </c>
      <c r="C44" s="92"/>
      <c r="D44" s="3" t="s">
        <v>37</v>
      </c>
      <c r="E44" s="3">
        <v>451800</v>
      </c>
      <c r="F44" s="3" t="str">
        <f t="shared" si="0"/>
        <v>С</v>
      </c>
      <c r="G44" s="2">
        <f t="shared" si="1"/>
        <v>550</v>
      </c>
      <c r="H44" s="121"/>
      <c r="R44" s="45" t="s">
        <v>11</v>
      </c>
      <c r="S44" s="2">
        <f>S43</f>
        <v>550</v>
      </c>
      <c r="T44" s="45" t="s">
        <v>2</v>
      </c>
      <c r="U44" s="46">
        <f t="shared" si="2"/>
        <v>550</v>
      </c>
      <c r="V44" s="45" t="str">
        <f t="shared" si="5"/>
        <v>C</v>
      </c>
      <c r="W44" s="46">
        <f t="shared" si="6"/>
        <v>550</v>
      </c>
      <c r="X44" s="45" t="str">
        <f t="shared" si="7"/>
        <v>C</v>
      </c>
      <c r="Y44" s="46">
        <f t="shared" si="8"/>
        <v>580</v>
      </c>
      <c r="Z44" s="45" t="str">
        <f t="shared" si="9"/>
        <v>C</v>
      </c>
      <c r="AA44" s="46">
        <f t="shared" si="10"/>
        <v>580</v>
      </c>
      <c r="AB44" s="45" t="str">
        <f t="shared" si="11"/>
        <v>C</v>
      </c>
      <c r="AC44" s="46">
        <f t="shared" si="12"/>
        <v>565</v>
      </c>
      <c r="AD44" s="113" t="str">
        <f t="shared" si="3"/>
        <v>C</v>
      </c>
      <c r="AE44" s="113">
        <f t="shared" si="4"/>
        <v>550</v>
      </c>
      <c r="AF44" s="45" t="str">
        <f t="shared" si="13"/>
        <v>C</v>
      </c>
      <c r="AG44" s="46">
        <f t="shared" si="14"/>
        <v>550</v>
      </c>
    </row>
    <row r="45" spans="1:33" ht="23.25" customHeight="1">
      <c r="A45" s="28" t="s">
        <v>48</v>
      </c>
      <c r="B45" s="3">
        <v>1.8</v>
      </c>
      <c r="C45" s="92"/>
      <c r="D45" s="3" t="s">
        <v>124</v>
      </c>
      <c r="E45" s="7" t="s">
        <v>139</v>
      </c>
      <c r="F45" s="3" t="str">
        <f t="shared" si="0"/>
        <v>С</v>
      </c>
      <c r="G45" s="2">
        <f t="shared" si="1"/>
        <v>710</v>
      </c>
      <c r="H45" s="121"/>
      <c r="R45" s="45" t="s">
        <v>11</v>
      </c>
      <c r="S45" s="46">
        <v>710</v>
      </c>
      <c r="T45" s="45" t="s">
        <v>2</v>
      </c>
      <c r="U45" s="46">
        <f t="shared" si="2"/>
        <v>710</v>
      </c>
      <c r="V45" s="45" t="str">
        <f t="shared" si="5"/>
        <v>C</v>
      </c>
      <c r="W45" s="46">
        <f t="shared" si="6"/>
        <v>710</v>
      </c>
      <c r="X45" s="45" t="str">
        <f t="shared" si="7"/>
        <v>C</v>
      </c>
      <c r="Y45" s="46">
        <f t="shared" si="8"/>
        <v>740</v>
      </c>
      <c r="Z45" s="45" t="str">
        <f t="shared" si="9"/>
        <v>C</v>
      </c>
      <c r="AA45" s="46">
        <f t="shared" si="10"/>
        <v>740</v>
      </c>
      <c r="AB45" s="45" t="str">
        <f t="shared" si="11"/>
        <v>C</v>
      </c>
      <c r="AC45" s="46">
        <f t="shared" si="12"/>
        <v>725</v>
      </c>
      <c r="AD45" s="113" t="str">
        <f t="shared" si="3"/>
        <v>C</v>
      </c>
      <c r="AE45" s="113">
        <f t="shared" si="4"/>
        <v>710</v>
      </c>
      <c r="AF45" s="45" t="str">
        <f t="shared" si="13"/>
        <v>C</v>
      </c>
      <c r="AG45" s="46">
        <f t="shared" si="14"/>
        <v>710</v>
      </c>
    </row>
    <row r="46" spans="1:33" ht="23.25" customHeight="1">
      <c r="A46" s="29" t="s">
        <v>51</v>
      </c>
      <c r="B46" s="5">
        <v>1.8</v>
      </c>
      <c r="C46" s="92"/>
      <c r="D46" s="5" t="s">
        <v>24</v>
      </c>
      <c r="E46" s="8" t="s">
        <v>50</v>
      </c>
      <c r="F46" s="5" t="str">
        <f t="shared" si="0"/>
        <v>остаток*</v>
      </c>
      <c r="G46" s="6">
        <f t="shared" si="1"/>
        <v>603.5</v>
      </c>
      <c r="H46" s="121"/>
      <c r="R46" s="47" t="s">
        <v>7</v>
      </c>
      <c r="S46" s="48">
        <f>S45*0.85</f>
        <v>603.5</v>
      </c>
      <c r="T46" s="47" t="s">
        <v>7</v>
      </c>
      <c r="U46" s="48">
        <f t="shared" si="2"/>
        <v>603.5</v>
      </c>
      <c r="V46" s="47" t="str">
        <f t="shared" si="5"/>
        <v>остаток*</v>
      </c>
      <c r="W46" s="48">
        <f t="shared" si="6"/>
        <v>603.5</v>
      </c>
      <c r="X46" s="47" t="str">
        <f t="shared" si="7"/>
        <v>остаток*</v>
      </c>
      <c r="Y46" s="48">
        <f t="shared" si="8"/>
        <v>633.5</v>
      </c>
      <c r="Z46" s="47" t="str">
        <f t="shared" si="9"/>
        <v>остаток*</v>
      </c>
      <c r="AA46" s="48">
        <f t="shared" si="10"/>
        <v>633.5</v>
      </c>
      <c r="AB46" s="47" t="str">
        <f t="shared" si="11"/>
        <v>остаток*</v>
      </c>
      <c r="AC46" s="48">
        <f t="shared" si="12"/>
        <v>618.5</v>
      </c>
      <c r="AD46" s="114" t="str">
        <f t="shared" si="3"/>
        <v>остаток*</v>
      </c>
      <c r="AE46" s="114">
        <f t="shared" si="4"/>
        <v>603.5</v>
      </c>
      <c r="AF46" s="47" t="str">
        <f t="shared" si="13"/>
        <v>остаток*</v>
      </c>
      <c r="AG46" s="48">
        <f t="shared" si="14"/>
        <v>603.5</v>
      </c>
    </row>
    <row r="47" spans="1:33" ht="23.25" customHeight="1">
      <c r="A47" s="28" t="s">
        <v>48</v>
      </c>
      <c r="B47" s="3" t="s">
        <v>47</v>
      </c>
      <c r="C47" s="106"/>
      <c r="D47" s="3" t="s">
        <v>124</v>
      </c>
      <c r="E47" s="7" t="s">
        <v>133</v>
      </c>
      <c r="F47" s="3" t="str">
        <f t="shared" si="0"/>
        <v>С</v>
      </c>
      <c r="G47" s="2">
        <f t="shared" si="1"/>
        <v>770</v>
      </c>
      <c r="H47" s="121"/>
      <c r="R47" s="45" t="s">
        <v>11</v>
      </c>
      <c r="S47" s="46">
        <v>770</v>
      </c>
      <c r="T47" s="45" t="s">
        <v>11</v>
      </c>
      <c r="U47" s="46">
        <f>S47+$U$9</f>
        <v>770</v>
      </c>
      <c r="V47" s="45" t="str">
        <f>T47</f>
        <v>С</v>
      </c>
      <c r="W47" s="46">
        <f>S47+$W$9</f>
        <v>770</v>
      </c>
      <c r="X47" s="45" t="str">
        <f>V47</f>
        <v>С</v>
      </c>
      <c r="Y47" s="46">
        <f>S47+$Y$9</f>
        <v>800</v>
      </c>
      <c r="Z47" s="45" t="str">
        <f>V47</f>
        <v>С</v>
      </c>
      <c r="AA47" s="46">
        <f>S47+$AA$9</f>
        <v>800</v>
      </c>
      <c r="AB47" s="45" t="str">
        <f>T47</f>
        <v>С</v>
      </c>
      <c r="AC47" s="46">
        <f>S47+$AC$9</f>
        <v>785</v>
      </c>
      <c r="AD47" s="113" t="str">
        <f t="shared" si="3"/>
        <v>С</v>
      </c>
      <c r="AE47" s="113">
        <f t="shared" si="4"/>
        <v>770</v>
      </c>
      <c r="AF47" s="45" t="str">
        <f>T47</f>
        <v>С</v>
      </c>
      <c r="AG47" s="46">
        <f>S47+$AG$9</f>
        <v>770</v>
      </c>
    </row>
    <row r="48" spans="1:33" ht="23.25" customHeight="1" hidden="1">
      <c r="A48" s="29" t="s">
        <v>48</v>
      </c>
      <c r="B48" s="5" t="s">
        <v>47</v>
      </c>
      <c r="C48" s="106"/>
      <c r="D48" s="5" t="s">
        <v>134</v>
      </c>
      <c r="E48" s="8"/>
      <c r="F48" s="5" t="str">
        <f t="shared" si="0"/>
        <v>остаток*</v>
      </c>
      <c r="G48" s="6">
        <f t="shared" si="1"/>
        <v>654.5</v>
      </c>
      <c r="H48" s="121"/>
      <c r="R48" s="47" t="s">
        <v>7</v>
      </c>
      <c r="S48" s="48">
        <f>S47*0.85</f>
        <v>654.5</v>
      </c>
      <c r="T48" s="47" t="s">
        <v>7</v>
      </c>
      <c r="U48" s="48">
        <f>S48+$U$9</f>
        <v>654.5</v>
      </c>
      <c r="V48" s="47" t="str">
        <f>T48</f>
        <v>остаток*</v>
      </c>
      <c r="W48" s="48">
        <f>S48+$W$9</f>
        <v>654.5</v>
      </c>
      <c r="X48" s="47" t="str">
        <f>V48</f>
        <v>остаток*</v>
      </c>
      <c r="Y48" s="48">
        <f>S48+$Y$9</f>
        <v>684.5</v>
      </c>
      <c r="Z48" s="47" t="str">
        <f>V48</f>
        <v>остаток*</v>
      </c>
      <c r="AA48" s="48">
        <f>S48+$AA$9</f>
        <v>684.5</v>
      </c>
      <c r="AB48" s="47" t="str">
        <f>T48</f>
        <v>остаток*</v>
      </c>
      <c r="AC48" s="48">
        <f>S48+$AC$9</f>
        <v>669.5</v>
      </c>
      <c r="AD48" s="114" t="str">
        <f t="shared" si="3"/>
        <v>остаток*</v>
      </c>
      <c r="AE48" s="114">
        <f t="shared" si="4"/>
        <v>654.5</v>
      </c>
      <c r="AF48" s="47" t="str">
        <f>T48</f>
        <v>остаток*</v>
      </c>
      <c r="AG48" s="48">
        <f>S48+$AG$9</f>
        <v>654.5</v>
      </c>
    </row>
    <row r="49" spans="1:33" ht="23.25" customHeight="1">
      <c r="A49" s="29" t="s">
        <v>48</v>
      </c>
      <c r="B49" s="5" t="s">
        <v>47</v>
      </c>
      <c r="C49" s="106"/>
      <c r="D49" s="5" t="s">
        <v>26</v>
      </c>
      <c r="E49" s="8" t="s">
        <v>49</v>
      </c>
      <c r="F49" s="5" t="str">
        <f t="shared" si="0"/>
        <v>остаток*</v>
      </c>
      <c r="G49" s="6">
        <f t="shared" si="1"/>
        <v>770</v>
      </c>
      <c r="H49" s="121"/>
      <c r="R49" s="47" t="s">
        <v>7</v>
      </c>
      <c r="S49" s="48">
        <f>S47</f>
        <v>770</v>
      </c>
      <c r="T49" s="47" t="s">
        <v>11</v>
      </c>
      <c r="U49" s="48">
        <f t="shared" si="2"/>
        <v>770</v>
      </c>
      <c r="V49" s="47" t="str">
        <f t="shared" si="5"/>
        <v>С</v>
      </c>
      <c r="W49" s="48">
        <f t="shared" si="6"/>
        <v>770</v>
      </c>
      <c r="X49" s="47" t="str">
        <f t="shared" si="7"/>
        <v>С</v>
      </c>
      <c r="Y49" s="48">
        <f t="shared" si="8"/>
        <v>800</v>
      </c>
      <c r="Z49" s="47" t="str">
        <f t="shared" si="9"/>
        <v>С</v>
      </c>
      <c r="AA49" s="48">
        <f t="shared" si="10"/>
        <v>800</v>
      </c>
      <c r="AB49" s="47" t="str">
        <f t="shared" si="11"/>
        <v>С</v>
      </c>
      <c r="AC49" s="48">
        <f t="shared" si="12"/>
        <v>785</v>
      </c>
      <c r="AD49" s="114" t="str">
        <f t="shared" si="3"/>
        <v>С</v>
      </c>
      <c r="AE49" s="114">
        <f t="shared" si="4"/>
        <v>770</v>
      </c>
      <c r="AF49" s="47" t="str">
        <f t="shared" si="13"/>
        <v>С</v>
      </c>
      <c r="AG49" s="48">
        <f t="shared" si="14"/>
        <v>770</v>
      </c>
    </row>
    <row r="50" spans="1:33" ht="23.25" customHeight="1">
      <c r="A50" s="29" t="s">
        <v>48</v>
      </c>
      <c r="B50" s="5" t="s">
        <v>47</v>
      </c>
      <c r="C50" s="92"/>
      <c r="D50" s="5" t="s">
        <v>24</v>
      </c>
      <c r="E50" s="8" t="s">
        <v>46</v>
      </c>
      <c r="F50" s="5" t="str">
        <f t="shared" si="0"/>
        <v>остаток*</v>
      </c>
      <c r="G50" s="6">
        <f t="shared" si="1"/>
        <v>654.5</v>
      </c>
      <c r="H50" s="124"/>
      <c r="R50" s="47" t="s">
        <v>7</v>
      </c>
      <c r="S50" s="48">
        <f>S48</f>
        <v>654.5</v>
      </c>
      <c r="T50" s="47" t="s">
        <v>7</v>
      </c>
      <c r="U50" s="48">
        <f t="shared" si="2"/>
        <v>654.5</v>
      </c>
      <c r="V50" s="47" t="str">
        <f t="shared" si="5"/>
        <v>остаток*</v>
      </c>
      <c r="W50" s="48">
        <f t="shared" si="6"/>
        <v>654.5</v>
      </c>
      <c r="X50" s="47" t="str">
        <f t="shared" si="7"/>
        <v>остаток*</v>
      </c>
      <c r="Y50" s="48">
        <f t="shared" si="8"/>
        <v>684.5</v>
      </c>
      <c r="Z50" s="47" t="str">
        <f t="shared" si="9"/>
        <v>остаток*</v>
      </c>
      <c r="AA50" s="48">
        <f t="shared" si="10"/>
        <v>684.5</v>
      </c>
      <c r="AB50" s="47" t="str">
        <f t="shared" si="11"/>
        <v>остаток*</v>
      </c>
      <c r="AC50" s="48">
        <f t="shared" si="12"/>
        <v>669.5</v>
      </c>
      <c r="AD50" s="114" t="str">
        <f t="shared" si="3"/>
        <v>остаток*</v>
      </c>
      <c r="AE50" s="114">
        <f t="shared" si="4"/>
        <v>654.5</v>
      </c>
      <c r="AF50" s="47" t="str">
        <f t="shared" si="13"/>
        <v>остаток*</v>
      </c>
      <c r="AG50" s="48">
        <f t="shared" si="14"/>
        <v>654.5</v>
      </c>
    </row>
    <row r="51" spans="1:33" ht="24">
      <c r="A51" s="28" t="s">
        <v>45</v>
      </c>
      <c r="B51" s="3">
        <v>1.2</v>
      </c>
      <c r="C51" s="91"/>
      <c r="D51" s="3" t="s">
        <v>145</v>
      </c>
      <c r="E51" s="7" t="s">
        <v>146</v>
      </c>
      <c r="F51" s="3" t="str">
        <f t="shared" si="0"/>
        <v>C</v>
      </c>
      <c r="G51" s="2">
        <f t="shared" si="1"/>
        <v>405</v>
      </c>
      <c r="H51" s="1" t="s">
        <v>15</v>
      </c>
      <c r="R51" s="45" t="s">
        <v>2</v>
      </c>
      <c r="S51" s="46">
        <f>S12</f>
        <v>405</v>
      </c>
      <c r="T51" s="45" t="s">
        <v>2</v>
      </c>
      <c r="U51" s="46">
        <f t="shared" si="2"/>
        <v>405</v>
      </c>
      <c r="V51" s="45" t="str">
        <f t="shared" si="5"/>
        <v>C</v>
      </c>
      <c r="W51" s="46">
        <f t="shared" si="6"/>
        <v>405</v>
      </c>
      <c r="X51" s="45" t="str">
        <f t="shared" si="7"/>
        <v>C</v>
      </c>
      <c r="Y51" s="46">
        <f t="shared" si="8"/>
        <v>435</v>
      </c>
      <c r="Z51" s="45" t="str">
        <f t="shared" si="9"/>
        <v>C</v>
      </c>
      <c r="AA51" s="46">
        <f t="shared" si="10"/>
        <v>435</v>
      </c>
      <c r="AB51" s="45" t="str">
        <f t="shared" si="11"/>
        <v>C</v>
      </c>
      <c r="AC51" s="46">
        <f t="shared" si="12"/>
        <v>420</v>
      </c>
      <c r="AD51" s="113" t="str">
        <f t="shared" si="3"/>
        <v>C</v>
      </c>
      <c r="AE51" s="113">
        <f t="shared" si="4"/>
        <v>405</v>
      </c>
      <c r="AF51" s="45" t="str">
        <f t="shared" si="13"/>
        <v>C</v>
      </c>
      <c r="AG51" s="46">
        <f t="shared" si="14"/>
        <v>405</v>
      </c>
    </row>
    <row r="52" spans="1:33" ht="23.25" customHeight="1" collapsed="1">
      <c r="A52" s="28" t="s">
        <v>43</v>
      </c>
      <c r="B52" s="3" t="s">
        <v>5</v>
      </c>
      <c r="C52" s="92"/>
      <c r="D52" s="3" t="s">
        <v>116</v>
      </c>
      <c r="E52" s="7" t="s">
        <v>114</v>
      </c>
      <c r="F52" s="3" t="str">
        <f t="shared" si="0"/>
        <v>C</v>
      </c>
      <c r="G52" s="2">
        <f t="shared" si="1"/>
        <v>520</v>
      </c>
      <c r="H52" s="87"/>
      <c r="R52" s="45" t="s">
        <v>2</v>
      </c>
      <c r="S52" s="46">
        <v>520</v>
      </c>
      <c r="T52" s="45" t="str">
        <f>R52</f>
        <v>C</v>
      </c>
      <c r="U52" s="46">
        <f t="shared" si="2"/>
        <v>520</v>
      </c>
      <c r="V52" s="45" t="str">
        <f t="shared" si="5"/>
        <v>C</v>
      </c>
      <c r="W52" s="46">
        <f t="shared" si="6"/>
        <v>520</v>
      </c>
      <c r="X52" s="45" t="str">
        <f t="shared" si="7"/>
        <v>C</v>
      </c>
      <c r="Y52" s="46">
        <f t="shared" si="8"/>
        <v>550</v>
      </c>
      <c r="Z52" s="45" t="str">
        <f t="shared" si="9"/>
        <v>C</v>
      </c>
      <c r="AA52" s="46">
        <f t="shared" si="10"/>
        <v>550</v>
      </c>
      <c r="AB52" s="45" t="str">
        <f t="shared" si="11"/>
        <v>C</v>
      </c>
      <c r="AC52" s="46">
        <f t="shared" si="12"/>
        <v>535</v>
      </c>
      <c r="AD52" s="113" t="str">
        <f t="shared" si="3"/>
        <v>C</v>
      </c>
      <c r="AE52" s="113">
        <f t="shared" si="4"/>
        <v>520</v>
      </c>
      <c r="AF52" s="45" t="str">
        <f t="shared" si="13"/>
        <v>C</v>
      </c>
      <c r="AG52" s="46">
        <f t="shared" si="14"/>
        <v>520</v>
      </c>
    </row>
    <row r="53" spans="1:33" ht="23.25" customHeight="1" hidden="1" outlineLevel="1">
      <c r="A53" s="28" t="s">
        <v>97</v>
      </c>
      <c r="B53" s="3"/>
      <c r="C53" s="127" t="s">
        <v>78</v>
      </c>
      <c r="D53" s="3"/>
      <c r="E53" s="7"/>
      <c r="F53" s="3" t="str">
        <f t="shared" si="0"/>
        <v>C</v>
      </c>
      <c r="G53" s="2">
        <f t="shared" si="1"/>
        <v>560</v>
      </c>
      <c r="H53" s="87"/>
      <c r="R53" s="45" t="s">
        <v>2</v>
      </c>
      <c r="S53" s="46">
        <f>S34+20+20</f>
        <v>560</v>
      </c>
      <c r="T53" s="45" t="s">
        <v>2</v>
      </c>
      <c r="U53" s="46">
        <f>S53+$U$9</f>
        <v>560</v>
      </c>
      <c r="V53" s="45" t="str">
        <f>T53</f>
        <v>C</v>
      </c>
      <c r="W53" s="46">
        <f>S53+$W$9</f>
        <v>560</v>
      </c>
      <c r="X53" s="45" t="str">
        <f>V53</f>
        <v>C</v>
      </c>
      <c r="Y53" s="46">
        <f>S53+$Y$9</f>
        <v>590</v>
      </c>
      <c r="Z53" s="45" t="str">
        <f>V53</f>
        <v>C</v>
      </c>
      <c r="AA53" s="46">
        <f>S53+$AA$9</f>
        <v>590</v>
      </c>
      <c r="AB53" s="45" t="str">
        <f>T53</f>
        <v>C</v>
      </c>
      <c r="AC53" s="46">
        <f>S53+$AC$9</f>
        <v>575</v>
      </c>
      <c r="AD53" s="113" t="str">
        <f t="shared" si="3"/>
        <v>C</v>
      </c>
      <c r="AE53" s="113">
        <f t="shared" si="4"/>
        <v>560</v>
      </c>
      <c r="AF53" s="45" t="str">
        <f>T53</f>
        <v>C</v>
      </c>
      <c r="AG53" s="46">
        <f>S53+$AG$9</f>
        <v>560</v>
      </c>
    </row>
    <row r="54" spans="1:33" ht="23.25" customHeight="1">
      <c r="A54" s="28" t="s">
        <v>97</v>
      </c>
      <c r="B54" s="3">
        <v>1.8</v>
      </c>
      <c r="C54" s="128"/>
      <c r="D54" s="3" t="s">
        <v>37</v>
      </c>
      <c r="E54" s="7" t="s">
        <v>76</v>
      </c>
      <c r="F54" s="3" t="str">
        <f t="shared" si="0"/>
        <v>C</v>
      </c>
      <c r="G54" s="2">
        <f t="shared" si="1"/>
        <v>775</v>
      </c>
      <c r="H54" s="120" t="s">
        <v>77</v>
      </c>
      <c r="R54" s="45" t="s">
        <v>2</v>
      </c>
      <c r="S54" s="46">
        <f>S45+40+25</f>
        <v>775</v>
      </c>
      <c r="T54" s="45" t="s">
        <v>2</v>
      </c>
      <c r="U54" s="46">
        <f t="shared" si="2"/>
        <v>775</v>
      </c>
      <c r="V54" s="45" t="str">
        <f t="shared" si="5"/>
        <v>C</v>
      </c>
      <c r="W54" s="46">
        <f t="shared" si="6"/>
        <v>775</v>
      </c>
      <c r="X54" s="45" t="str">
        <f t="shared" si="7"/>
        <v>C</v>
      </c>
      <c r="Y54" s="46">
        <f t="shared" si="8"/>
        <v>805</v>
      </c>
      <c r="Z54" s="45" t="str">
        <f t="shared" si="9"/>
        <v>C</v>
      </c>
      <c r="AA54" s="46">
        <f t="shared" si="10"/>
        <v>805</v>
      </c>
      <c r="AB54" s="45" t="str">
        <f t="shared" si="11"/>
        <v>C</v>
      </c>
      <c r="AC54" s="46">
        <f t="shared" si="12"/>
        <v>790</v>
      </c>
      <c r="AD54" s="113" t="str">
        <f t="shared" si="3"/>
        <v>C</v>
      </c>
      <c r="AE54" s="113">
        <f t="shared" si="4"/>
        <v>775</v>
      </c>
      <c r="AF54" s="45" t="str">
        <f t="shared" si="13"/>
        <v>C</v>
      </c>
      <c r="AG54" s="46">
        <f t="shared" si="14"/>
        <v>775</v>
      </c>
    </row>
    <row r="55" spans="1:33" ht="23.25" customHeight="1" outlineLevel="1">
      <c r="A55" s="28" t="s">
        <v>75</v>
      </c>
      <c r="B55" s="3">
        <v>1.8</v>
      </c>
      <c r="C55" s="129"/>
      <c r="D55" s="3" t="s">
        <v>26</v>
      </c>
      <c r="E55" s="7" t="s">
        <v>79</v>
      </c>
      <c r="F55" s="3" t="str">
        <f t="shared" si="0"/>
        <v>остаток*</v>
      </c>
      <c r="G55" s="2">
        <f t="shared" si="1"/>
        <v>658.75</v>
      </c>
      <c r="H55" s="124"/>
      <c r="R55" s="45" t="s">
        <v>7</v>
      </c>
      <c r="S55" s="46">
        <f>S54*0.85</f>
        <v>658.75</v>
      </c>
      <c r="T55" s="45" t="s">
        <v>7</v>
      </c>
      <c r="U55" s="46">
        <f t="shared" si="2"/>
        <v>658.75</v>
      </c>
      <c r="V55" s="45" t="str">
        <f t="shared" si="5"/>
        <v>остаток*</v>
      </c>
      <c r="W55" s="46">
        <f t="shared" si="6"/>
        <v>658.75</v>
      </c>
      <c r="X55" s="45" t="str">
        <f t="shared" si="7"/>
        <v>остаток*</v>
      </c>
      <c r="Y55" s="46">
        <f t="shared" si="8"/>
        <v>688.75</v>
      </c>
      <c r="Z55" s="45" t="str">
        <f t="shared" si="9"/>
        <v>остаток*</v>
      </c>
      <c r="AA55" s="46">
        <f t="shared" si="10"/>
        <v>688.75</v>
      </c>
      <c r="AB55" s="45" t="str">
        <f t="shared" si="11"/>
        <v>остаток*</v>
      </c>
      <c r="AC55" s="46">
        <f t="shared" si="12"/>
        <v>673.75</v>
      </c>
      <c r="AD55" s="113" t="str">
        <f t="shared" si="3"/>
        <v>остаток*</v>
      </c>
      <c r="AE55" s="113">
        <f t="shared" si="4"/>
        <v>658.75</v>
      </c>
      <c r="AF55" s="45" t="str">
        <f t="shared" si="13"/>
        <v>остаток*</v>
      </c>
      <c r="AG55" s="46">
        <f t="shared" si="14"/>
        <v>658.75</v>
      </c>
    </row>
    <row r="56" spans="1:33" ht="3" customHeight="1">
      <c r="A56" s="32"/>
      <c r="B56" s="33"/>
      <c r="C56" s="33"/>
      <c r="D56" s="33"/>
      <c r="E56" s="33"/>
      <c r="F56" s="33"/>
      <c r="G56" s="33"/>
      <c r="H56" s="34"/>
      <c r="R56" s="49"/>
      <c r="S56" s="50"/>
      <c r="T56" s="49"/>
      <c r="U56" s="50"/>
      <c r="V56" s="49"/>
      <c r="W56" s="50"/>
      <c r="X56" s="49"/>
      <c r="Y56" s="50"/>
      <c r="Z56" s="49"/>
      <c r="AA56" s="50"/>
      <c r="AB56" s="49"/>
      <c r="AC56" s="50"/>
      <c r="AD56" s="33"/>
      <c r="AE56" s="33"/>
      <c r="AF56" s="49"/>
      <c r="AG56" s="50"/>
    </row>
    <row r="57" spans="1:33" ht="25.5" customHeight="1">
      <c r="A57" s="39" t="s">
        <v>80</v>
      </c>
      <c r="B57" s="37"/>
      <c r="C57" s="37"/>
      <c r="D57" s="37"/>
      <c r="E57" s="37"/>
      <c r="F57" s="37"/>
      <c r="G57" s="37"/>
      <c r="H57" s="38"/>
      <c r="R57" s="51"/>
      <c r="S57" s="52"/>
      <c r="T57" s="51"/>
      <c r="U57" s="52"/>
      <c r="V57" s="51"/>
      <c r="W57" s="52"/>
      <c r="X57" s="51"/>
      <c r="Y57" s="52"/>
      <c r="Z57" s="51"/>
      <c r="AA57" s="52"/>
      <c r="AB57" s="51"/>
      <c r="AC57" s="52"/>
      <c r="AD57" s="37"/>
      <c r="AE57" s="37"/>
      <c r="AF57" s="51"/>
      <c r="AG57" s="52"/>
    </row>
    <row r="58" spans="1:33" ht="22.5" customHeight="1">
      <c r="A58" s="40" t="s">
        <v>142</v>
      </c>
      <c r="B58" s="35"/>
      <c r="C58" s="35"/>
      <c r="D58" s="35"/>
      <c r="E58" s="35"/>
      <c r="F58" s="35"/>
      <c r="G58" s="35"/>
      <c r="H58" s="36"/>
      <c r="R58" s="53"/>
      <c r="S58" s="54"/>
      <c r="T58" s="53"/>
      <c r="U58" s="54"/>
      <c r="V58" s="53"/>
      <c r="W58" s="54"/>
      <c r="X58" s="53"/>
      <c r="Y58" s="54"/>
      <c r="Z58" s="53"/>
      <c r="AA58" s="54"/>
      <c r="AB58" s="53"/>
      <c r="AC58" s="54"/>
      <c r="AD58" s="35"/>
      <c r="AE58" s="35"/>
      <c r="AF58" s="53"/>
      <c r="AG58" s="54"/>
    </row>
    <row r="59" spans="1:33" ht="18.75" customHeight="1">
      <c r="A59" s="23" t="s">
        <v>93</v>
      </c>
      <c r="B59" s="24"/>
      <c r="C59" s="24"/>
      <c r="D59" s="24"/>
      <c r="E59" s="24"/>
      <c r="F59" s="24"/>
      <c r="G59" s="24"/>
      <c r="H59" s="25"/>
      <c r="R59" s="41"/>
      <c r="S59" s="42"/>
      <c r="T59" s="41"/>
      <c r="U59" s="42"/>
      <c r="V59" s="41"/>
      <c r="W59" s="42"/>
      <c r="X59" s="41"/>
      <c r="Y59" s="42"/>
      <c r="Z59" s="41"/>
      <c r="AA59" s="42"/>
      <c r="AB59" s="41"/>
      <c r="AC59" s="42"/>
      <c r="AD59" s="24"/>
      <c r="AE59" s="24"/>
      <c r="AF59" s="41"/>
      <c r="AG59" s="42"/>
    </row>
    <row r="60" spans="1:33" ht="18.75" customHeight="1">
      <c r="A60" s="122" t="s">
        <v>74</v>
      </c>
      <c r="B60" s="9" t="s">
        <v>73</v>
      </c>
      <c r="C60" s="122" t="s">
        <v>72</v>
      </c>
      <c r="D60" s="89" t="s">
        <v>71</v>
      </c>
      <c r="E60" s="122" t="s">
        <v>70</v>
      </c>
      <c r="F60" s="122" t="s">
        <v>69</v>
      </c>
      <c r="G60" s="9" t="s">
        <v>68</v>
      </c>
      <c r="H60" s="122" t="s">
        <v>67</v>
      </c>
      <c r="R60" s="118" t="s">
        <v>69</v>
      </c>
      <c r="S60" s="43" t="s">
        <v>68</v>
      </c>
      <c r="T60" s="118" t="s">
        <v>69</v>
      </c>
      <c r="U60" s="43" t="str">
        <f>S60</f>
        <v>Цена (с НДС) </v>
      </c>
      <c r="V60" s="118" t="s">
        <v>69</v>
      </c>
      <c r="W60" s="43" t="str">
        <f>U60</f>
        <v>Цена (с НДС) </v>
      </c>
      <c r="X60" s="118" t="s">
        <v>69</v>
      </c>
      <c r="Y60" s="43" t="str">
        <f>W60</f>
        <v>Цена (с НДС) </v>
      </c>
      <c r="Z60" s="118" t="s">
        <v>69</v>
      </c>
      <c r="AA60" s="43" t="str">
        <f>Y60</f>
        <v>Цена (с НДС) </v>
      </c>
      <c r="AB60" s="118" t="s">
        <v>69</v>
      </c>
      <c r="AC60" s="43" t="s">
        <v>68</v>
      </c>
      <c r="AD60" s="118" t="s">
        <v>69</v>
      </c>
      <c r="AE60" s="43" t="s">
        <v>68</v>
      </c>
      <c r="AF60" s="118" t="s">
        <v>69</v>
      </c>
      <c r="AG60" s="43" t="s">
        <v>68</v>
      </c>
    </row>
    <row r="61" spans="1:33" ht="24">
      <c r="A61" s="123"/>
      <c r="B61" s="89" t="s">
        <v>66</v>
      </c>
      <c r="C61" s="123"/>
      <c r="D61" s="89" t="s">
        <v>65</v>
      </c>
      <c r="E61" s="123"/>
      <c r="F61" s="123"/>
      <c r="G61" s="89" t="s">
        <v>64</v>
      </c>
      <c r="H61" s="123"/>
      <c r="R61" s="119"/>
      <c r="S61" s="44" t="s">
        <v>64</v>
      </c>
      <c r="T61" s="119"/>
      <c r="U61" s="44" t="str">
        <f>S61</f>
        <v>за 1 м2, руб.</v>
      </c>
      <c r="V61" s="119"/>
      <c r="W61" s="44" t="str">
        <f>U61</f>
        <v>за 1 м2, руб.</v>
      </c>
      <c r="X61" s="119"/>
      <c r="Y61" s="44" t="str">
        <f>W61</f>
        <v>за 1 м2, руб.</v>
      </c>
      <c r="Z61" s="119"/>
      <c r="AA61" s="44" t="str">
        <f>Y61</f>
        <v>за 1 м2, руб.</v>
      </c>
      <c r="AB61" s="119"/>
      <c r="AC61" s="44" t="s">
        <v>64</v>
      </c>
      <c r="AD61" s="119"/>
      <c r="AE61" s="44" t="s">
        <v>64</v>
      </c>
      <c r="AF61" s="119"/>
      <c r="AG61" s="44" t="s">
        <v>64</v>
      </c>
    </row>
    <row r="62" spans="1:33" ht="21.75" customHeight="1">
      <c r="A62" s="28" t="s">
        <v>38</v>
      </c>
      <c r="B62" s="3" t="s">
        <v>25</v>
      </c>
      <c r="D62" s="3" t="s">
        <v>82</v>
      </c>
      <c r="E62" s="7" t="s">
        <v>136</v>
      </c>
      <c r="F62" s="3" t="str">
        <f>IF($A$3=$R$7,R62,(IF($A$3=$AB$7,AB62,IF($A$3=$Z$7,Z62,IF($A$3=$X$7,X62,IF($A$3=$V$7,V62,IF($A$3=$T$7,T62,IF($A$3=$AD$7,AD62,IF($A$3=$AF$7,AF62)))))))))</f>
        <v>С</v>
      </c>
      <c r="G62" s="2">
        <f>IF($A$3=$R$7,S62,(IF($A$3=$AB$7,AC62,IF($A$3=$Z$7,AA62,IF($A$3=$X$7,Y62,IF($A$3=$V$7,W62,IF($A$3=$T$7,U62,IF($A$3=$AD$7,AE62,IF($A$3=$AF$7,AG62)))))))))</f>
        <v>415</v>
      </c>
      <c r="H62" s="108"/>
      <c r="R62" s="45" t="s">
        <v>11</v>
      </c>
      <c r="S62" s="46">
        <f>S12+10</f>
        <v>415</v>
      </c>
      <c r="T62" s="45" t="s">
        <v>11</v>
      </c>
      <c r="U62" s="46">
        <f>S62+$U$9</f>
        <v>415</v>
      </c>
      <c r="V62" s="45" t="str">
        <f>T62</f>
        <v>С</v>
      </c>
      <c r="W62" s="46">
        <f>S62+$W$9</f>
        <v>415</v>
      </c>
      <c r="X62" s="45" t="str">
        <f>V62</f>
        <v>С</v>
      </c>
      <c r="Y62" s="46">
        <f>S62+$Y$9</f>
        <v>445</v>
      </c>
      <c r="Z62" s="45" t="str">
        <f>V62</f>
        <v>С</v>
      </c>
      <c r="AA62" s="46">
        <f>S62+$AA$9</f>
        <v>445</v>
      </c>
      <c r="AB62" s="45" t="str">
        <f>T62</f>
        <v>С</v>
      </c>
      <c r="AC62" s="46">
        <f>S62+$AC$9</f>
        <v>430</v>
      </c>
      <c r="AD62" s="113" t="str">
        <f aca="true" t="shared" si="16" ref="AD62:AD73">T62</f>
        <v>С</v>
      </c>
      <c r="AE62" s="113">
        <f aca="true" t="shared" si="17" ref="AE62:AE73">S62+$AE$9</f>
        <v>415</v>
      </c>
      <c r="AF62" s="45" t="str">
        <f>T62</f>
        <v>С</v>
      </c>
      <c r="AG62" s="46">
        <f>S62+$AG$9</f>
        <v>415</v>
      </c>
    </row>
    <row r="63" spans="1:33" ht="21.75" customHeight="1">
      <c r="A63" s="29" t="s">
        <v>34</v>
      </c>
      <c r="B63" s="5" t="s">
        <v>25</v>
      </c>
      <c r="C63" s="107"/>
      <c r="D63" s="5" t="s">
        <v>84</v>
      </c>
      <c r="E63" s="5">
        <v>518691</v>
      </c>
      <c r="F63" s="5" t="str">
        <f aca="true" t="shared" si="18" ref="F63:F73">IF($A$3=$R$7,R63,(IF($A$3=$AB$7,AB63,IF($A$3=$Z$7,Z63,IF($A$3=$X$7,X63,IF($A$3=$V$7,V63,IF($A$3=$T$7,T63,IF($A$3=$AD$7,AD63,IF($A$3=$AF$7,AF63)))))))))</f>
        <v>остаток*</v>
      </c>
      <c r="G63" s="6">
        <f aca="true" t="shared" si="19" ref="G63:G73">IF($A$3=$R$7,S63,(IF($A$3=$AB$7,AC63,IF($A$3=$Z$7,AA63,IF($A$3=$X$7,Y63,IF($A$3=$V$7,W63,IF($A$3=$T$7,U63,IF($A$3=$AD$7,AE63,IF($A$3=$AF$7,AG63)))))))))</f>
        <v>352.75</v>
      </c>
      <c r="H63" s="108"/>
      <c r="R63" s="47" t="s">
        <v>7</v>
      </c>
      <c r="S63" s="48">
        <f>S62*0.85</f>
        <v>352.75</v>
      </c>
      <c r="T63" s="47" t="s">
        <v>7</v>
      </c>
      <c r="U63" s="48">
        <f>S63+$U$9</f>
        <v>352.75</v>
      </c>
      <c r="V63" s="47" t="str">
        <f>T63</f>
        <v>остаток*</v>
      </c>
      <c r="W63" s="48">
        <f>S63+$W$9</f>
        <v>352.75</v>
      </c>
      <c r="X63" s="47" t="str">
        <f>V63</f>
        <v>остаток*</v>
      </c>
      <c r="Y63" s="48">
        <f>S63+$Y$9</f>
        <v>382.75</v>
      </c>
      <c r="Z63" s="47" t="str">
        <f>V63</f>
        <v>остаток*</v>
      </c>
      <c r="AA63" s="48">
        <f>S63+$AA$9</f>
        <v>382.75</v>
      </c>
      <c r="AB63" s="47" t="str">
        <f>T63</f>
        <v>остаток*</v>
      </c>
      <c r="AC63" s="48">
        <f>S63+$AC$9</f>
        <v>367.75</v>
      </c>
      <c r="AD63" s="114" t="str">
        <f t="shared" si="16"/>
        <v>остаток*</v>
      </c>
      <c r="AE63" s="114">
        <f t="shared" si="17"/>
        <v>352.75</v>
      </c>
      <c r="AF63" s="47" t="str">
        <f>T63</f>
        <v>остаток*</v>
      </c>
      <c r="AG63" s="48">
        <f>S63+$AG$9</f>
        <v>352.75</v>
      </c>
    </row>
    <row r="64" spans="1:33" ht="21.75" customHeight="1">
      <c r="A64" s="29" t="s">
        <v>34</v>
      </c>
      <c r="B64" s="5" t="s">
        <v>25</v>
      </c>
      <c r="C64" s="107"/>
      <c r="D64" s="5" t="s">
        <v>135</v>
      </c>
      <c r="E64" s="5">
        <v>518721</v>
      </c>
      <c r="F64" s="5" t="str">
        <f t="shared" si="18"/>
        <v>остаток*</v>
      </c>
      <c r="G64" s="6">
        <f t="shared" si="19"/>
        <v>352.75</v>
      </c>
      <c r="H64" s="108"/>
      <c r="R64" s="47" t="s">
        <v>7</v>
      </c>
      <c r="S64" s="48">
        <f>S63</f>
        <v>352.75</v>
      </c>
      <c r="T64" s="47" t="s">
        <v>7</v>
      </c>
      <c r="U64" s="48">
        <f>S64+$U$9</f>
        <v>352.75</v>
      </c>
      <c r="V64" s="47" t="str">
        <f>T64</f>
        <v>остаток*</v>
      </c>
      <c r="W64" s="48">
        <f>S64+$W$9</f>
        <v>352.75</v>
      </c>
      <c r="X64" s="47" t="str">
        <f>V64</f>
        <v>остаток*</v>
      </c>
      <c r="Y64" s="48">
        <f>S64+$Y$9</f>
        <v>382.75</v>
      </c>
      <c r="Z64" s="47" t="str">
        <f>V64</f>
        <v>остаток*</v>
      </c>
      <c r="AA64" s="48">
        <f>S64+$AA$9</f>
        <v>382.75</v>
      </c>
      <c r="AB64" s="47" t="str">
        <f>T64</f>
        <v>остаток*</v>
      </c>
      <c r="AC64" s="48">
        <f>S64+$AC$9</f>
        <v>367.75</v>
      </c>
      <c r="AD64" s="114" t="str">
        <f t="shared" si="16"/>
        <v>остаток*</v>
      </c>
      <c r="AE64" s="114">
        <f t="shared" si="17"/>
        <v>352.75</v>
      </c>
      <c r="AF64" s="47" t="str">
        <f>T64</f>
        <v>остаток*</v>
      </c>
      <c r="AG64" s="48">
        <f>S64+$AG$9</f>
        <v>352.75</v>
      </c>
    </row>
    <row r="65" spans="1:33" ht="21.75" customHeight="1">
      <c r="A65" s="29" t="s">
        <v>38</v>
      </c>
      <c r="B65" s="5" t="s">
        <v>25</v>
      </c>
      <c r="C65" s="107"/>
      <c r="D65" s="5" t="s">
        <v>31</v>
      </c>
      <c r="E65" s="8" t="s">
        <v>41</v>
      </c>
      <c r="F65" s="5" t="str">
        <f t="shared" si="18"/>
        <v>остаток*</v>
      </c>
      <c r="G65" s="6">
        <f t="shared" si="19"/>
        <v>415</v>
      </c>
      <c r="H65" s="120" t="s">
        <v>40</v>
      </c>
      <c r="R65" s="47" t="s">
        <v>7</v>
      </c>
      <c r="S65" s="48">
        <f>S62</f>
        <v>415</v>
      </c>
      <c r="T65" s="47" t="s">
        <v>7</v>
      </c>
      <c r="U65" s="48">
        <f aca="true" t="shared" si="20" ref="U65:U73">S65+$U$9</f>
        <v>415</v>
      </c>
      <c r="V65" s="47" t="str">
        <f aca="true" t="shared" si="21" ref="V65:V73">T65</f>
        <v>остаток*</v>
      </c>
      <c r="W65" s="48">
        <f aca="true" t="shared" si="22" ref="W65:W73">S65+$W$9</f>
        <v>415</v>
      </c>
      <c r="X65" s="47" t="str">
        <f aca="true" t="shared" si="23" ref="X65:X73">V65</f>
        <v>остаток*</v>
      </c>
      <c r="Y65" s="48">
        <f aca="true" t="shared" si="24" ref="Y65:Y73">S65+$Y$9</f>
        <v>445</v>
      </c>
      <c r="Z65" s="47" t="str">
        <f aca="true" t="shared" si="25" ref="Z65:Z73">V65</f>
        <v>остаток*</v>
      </c>
      <c r="AA65" s="48">
        <f aca="true" t="shared" si="26" ref="AA65:AA73">S65+$AA$9</f>
        <v>445</v>
      </c>
      <c r="AB65" s="47" t="str">
        <f aca="true" t="shared" si="27" ref="AB65:AB73">T65</f>
        <v>остаток*</v>
      </c>
      <c r="AC65" s="48">
        <f aca="true" t="shared" si="28" ref="AC65:AC73">S65+$AC$9</f>
        <v>430</v>
      </c>
      <c r="AD65" s="114" t="str">
        <f t="shared" si="16"/>
        <v>остаток*</v>
      </c>
      <c r="AE65" s="114">
        <f t="shared" si="17"/>
        <v>415</v>
      </c>
      <c r="AF65" s="47" t="str">
        <f aca="true" t="shared" si="29" ref="AF65:AF73">T65</f>
        <v>остаток*</v>
      </c>
      <c r="AG65" s="48">
        <f aca="true" t="shared" si="30" ref="AG65:AG73">S65+$AG$9</f>
        <v>415</v>
      </c>
    </row>
    <row r="66" spans="1:33" ht="21.75" customHeight="1">
      <c r="A66" s="29" t="s">
        <v>34</v>
      </c>
      <c r="B66" s="5" t="s">
        <v>25</v>
      </c>
      <c r="C66" s="92"/>
      <c r="D66" s="5" t="s">
        <v>27</v>
      </c>
      <c r="E66" s="5">
        <v>357248</v>
      </c>
      <c r="F66" s="5" t="str">
        <f t="shared" si="18"/>
        <v>остаток*</v>
      </c>
      <c r="G66" s="6">
        <f t="shared" si="19"/>
        <v>352.75</v>
      </c>
      <c r="H66" s="121"/>
      <c r="R66" s="47" t="s">
        <v>7</v>
      </c>
      <c r="S66" s="48">
        <f>S65*0.85</f>
        <v>352.75</v>
      </c>
      <c r="T66" s="47" t="s">
        <v>7</v>
      </c>
      <c r="U66" s="48">
        <f t="shared" si="20"/>
        <v>352.75</v>
      </c>
      <c r="V66" s="47" t="str">
        <f t="shared" si="21"/>
        <v>остаток*</v>
      </c>
      <c r="W66" s="48">
        <f t="shared" si="22"/>
        <v>352.75</v>
      </c>
      <c r="X66" s="47" t="str">
        <f t="shared" si="23"/>
        <v>остаток*</v>
      </c>
      <c r="Y66" s="48">
        <f t="shared" si="24"/>
        <v>382.75</v>
      </c>
      <c r="Z66" s="47" t="str">
        <f t="shared" si="25"/>
        <v>остаток*</v>
      </c>
      <c r="AA66" s="48">
        <f t="shared" si="26"/>
        <v>382.75</v>
      </c>
      <c r="AB66" s="47" t="str">
        <f t="shared" si="27"/>
        <v>остаток*</v>
      </c>
      <c r="AC66" s="48">
        <f t="shared" si="28"/>
        <v>367.75</v>
      </c>
      <c r="AD66" s="114" t="str">
        <f t="shared" si="16"/>
        <v>остаток*</v>
      </c>
      <c r="AE66" s="114">
        <f t="shared" si="17"/>
        <v>352.75</v>
      </c>
      <c r="AF66" s="47" t="str">
        <f t="shared" si="29"/>
        <v>остаток*</v>
      </c>
      <c r="AG66" s="48">
        <f t="shared" si="30"/>
        <v>352.75</v>
      </c>
    </row>
    <row r="67" spans="1:33" ht="21.75" customHeight="1">
      <c r="A67" s="29" t="s">
        <v>34</v>
      </c>
      <c r="B67" s="5" t="s">
        <v>25</v>
      </c>
      <c r="C67" s="92"/>
      <c r="D67" s="5" t="s">
        <v>39</v>
      </c>
      <c r="E67" s="5">
        <v>357247</v>
      </c>
      <c r="F67" s="5" t="str">
        <f t="shared" si="18"/>
        <v>остаток*</v>
      </c>
      <c r="G67" s="6">
        <f t="shared" si="19"/>
        <v>352.75</v>
      </c>
      <c r="H67" s="121"/>
      <c r="R67" s="47" t="s">
        <v>7</v>
      </c>
      <c r="S67" s="48">
        <f>S66</f>
        <v>352.75</v>
      </c>
      <c r="T67" s="47" t="s">
        <v>7</v>
      </c>
      <c r="U67" s="48">
        <f t="shared" si="20"/>
        <v>352.75</v>
      </c>
      <c r="V67" s="47" t="str">
        <f t="shared" si="21"/>
        <v>остаток*</v>
      </c>
      <c r="W67" s="48">
        <f t="shared" si="22"/>
        <v>352.75</v>
      </c>
      <c r="X67" s="47" t="str">
        <f t="shared" si="23"/>
        <v>остаток*</v>
      </c>
      <c r="Y67" s="48">
        <f t="shared" si="24"/>
        <v>382.75</v>
      </c>
      <c r="Z67" s="47" t="str">
        <f t="shared" si="25"/>
        <v>остаток*</v>
      </c>
      <c r="AA67" s="48">
        <f t="shared" si="26"/>
        <v>382.75</v>
      </c>
      <c r="AB67" s="47" t="str">
        <f t="shared" si="27"/>
        <v>остаток*</v>
      </c>
      <c r="AC67" s="48">
        <f t="shared" si="28"/>
        <v>367.75</v>
      </c>
      <c r="AD67" s="114" t="str">
        <f t="shared" si="16"/>
        <v>остаток*</v>
      </c>
      <c r="AE67" s="114">
        <f t="shared" si="17"/>
        <v>352.75</v>
      </c>
      <c r="AF67" s="47" t="str">
        <f t="shared" si="29"/>
        <v>остаток*</v>
      </c>
      <c r="AG67" s="48">
        <f t="shared" si="30"/>
        <v>352.75</v>
      </c>
    </row>
    <row r="68" spans="1:33" ht="21.75" customHeight="1">
      <c r="A68" s="29" t="s">
        <v>34</v>
      </c>
      <c r="B68" s="5" t="s">
        <v>25</v>
      </c>
      <c r="C68" s="92" t="s">
        <v>4</v>
      </c>
      <c r="D68" s="5" t="s">
        <v>24</v>
      </c>
      <c r="E68" s="5">
        <v>357246</v>
      </c>
      <c r="F68" s="5" t="str">
        <f t="shared" si="18"/>
        <v>остаток*</v>
      </c>
      <c r="G68" s="6">
        <f t="shared" si="19"/>
        <v>352.75</v>
      </c>
      <c r="H68" s="121"/>
      <c r="R68" s="47" t="s">
        <v>7</v>
      </c>
      <c r="S68" s="48">
        <f>S66</f>
        <v>352.75</v>
      </c>
      <c r="T68" s="47" t="s">
        <v>7</v>
      </c>
      <c r="U68" s="48">
        <f t="shared" si="20"/>
        <v>352.75</v>
      </c>
      <c r="V68" s="47" t="str">
        <f t="shared" si="21"/>
        <v>остаток*</v>
      </c>
      <c r="W68" s="48">
        <f t="shared" si="22"/>
        <v>352.75</v>
      </c>
      <c r="X68" s="47" t="str">
        <f t="shared" si="23"/>
        <v>остаток*</v>
      </c>
      <c r="Y68" s="48">
        <f t="shared" si="24"/>
        <v>382.75</v>
      </c>
      <c r="Z68" s="47" t="str">
        <f t="shared" si="25"/>
        <v>остаток*</v>
      </c>
      <c r="AA68" s="48">
        <f t="shared" si="26"/>
        <v>382.75</v>
      </c>
      <c r="AB68" s="47" t="str">
        <f t="shared" si="27"/>
        <v>остаток*</v>
      </c>
      <c r="AC68" s="48">
        <f t="shared" si="28"/>
        <v>367.75</v>
      </c>
      <c r="AD68" s="114" t="str">
        <f t="shared" si="16"/>
        <v>остаток*</v>
      </c>
      <c r="AE68" s="114">
        <f t="shared" si="17"/>
        <v>352.75</v>
      </c>
      <c r="AF68" s="47" t="str">
        <f t="shared" si="29"/>
        <v>остаток*</v>
      </c>
      <c r="AG68" s="48">
        <f t="shared" si="30"/>
        <v>352.75</v>
      </c>
    </row>
    <row r="69" spans="1:33" ht="21.75" customHeight="1">
      <c r="A69" s="28" t="s">
        <v>38</v>
      </c>
      <c r="B69" s="3">
        <v>1.5</v>
      </c>
      <c r="C69" s="107"/>
      <c r="D69" s="3" t="s">
        <v>128</v>
      </c>
      <c r="E69" s="7" t="s">
        <v>137</v>
      </c>
      <c r="F69" s="3" t="str">
        <f t="shared" si="18"/>
        <v>С</v>
      </c>
      <c r="G69" s="2">
        <f t="shared" si="19"/>
        <v>530</v>
      </c>
      <c r="H69" s="121"/>
      <c r="R69" s="45" t="s">
        <v>11</v>
      </c>
      <c r="S69" s="46">
        <f>S34+10</f>
        <v>530</v>
      </c>
      <c r="T69" s="45" t="s">
        <v>11</v>
      </c>
      <c r="U69" s="46">
        <f>S69+$U$9</f>
        <v>530</v>
      </c>
      <c r="V69" s="45" t="str">
        <f>T69</f>
        <v>С</v>
      </c>
      <c r="W69" s="46">
        <f>S69+$W$9</f>
        <v>530</v>
      </c>
      <c r="X69" s="45" t="str">
        <f>V69</f>
        <v>С</v>
      </c>
      <c r="Y69" s="46">
        <f>S69+$Y$9</f>
        <v>560</v>
      </c>
      <c r="Z69" s="45" t="str">
        <f>V69</f>
        <v>С</v>
      </c>
      <c r="AA69" s="46">
        <f>S69+$AA$9</f>
        <v>560</v>
      </c>
      <c r="AB69" s="45" t="str">
        <f>T69</f>
        <v>С</v>
      </c>
      <c r="AC69" s="46">
        <f>S69+$AC$9</f>
        <v>545</v>
      </c>
      <c r="AD69" s="113" t="str">
        <f t="shared" si="16"/>
        <v>С</v>
      </c>
      <c r="AE69" s="113">
        <f t="shared" si="17"/>
        <v>530</v>
      </c>
      <c r="AF69" s="45" t="str">
        <f>T69</f>
        <v>С</v>
      </c>
      <c r="AG69" s="46">
        <f>S69+$AG$9</f>
        <v>530</v>
      </c>
    </row>
    <row r="70" spans="1:33" ht="21.75" customHeight="1">
      <c r="A70" s="29" t="s">
        <v>34</v>
      </c>
      <c r="B70" s="5">
        <v>1.5</v>
      </c>
      <c r="C70" s="107"/>
      <c r="D70" s="5" t="s">
        <v>124</v>
      </c>
      <c r="E70" s="8" t="s">
        <v>138</v>
      </c>
      <c r="F70" s="5" t="str">
        <f t="shared" si="18"/>
        <v>остаток*</v>
      </c>
      <c r="G70" s="6">
        <f t="shared" si="19"/>
        <v>450.5</v>
      </c>
      <c r="H70" s="121"/>
      <c r="R70" s="47" t="s">
        <v>7</v>
      </c>
      <c r="S70" s="48">
        <f>S69*0.85</f>
        <v>450.5</v>
      </c>
      <c r="T70" s="47" t="s">
        <v>7</v>
      </c>
      <c r="U70" s="48">
        <f>S70+$U$9</f>
        <v>450.5</v>
      </c>
      <c r="V70" s="47" t="str">
        <f>T70</f>
        <v>остаток*</v>
      </c>
      <c r="W70" s="48">
        <f>S70+$W$9</f>
        <v>450.5</v>
      </c>
      <c r="X70" s="47" t="str">
        <f>V70</f>
        <v>остаток*</v>
      </c>
      <c r="Y70" s="48">
        <f>S70+$Y$9</f>
        <v>480.5</v>
      </c>
      <c r="Z70" s="47" t="str">
        <f>V70</f>
        <v>остаток*</v>
      </c>
      <c r="AA70" s="48">
        <f>S70+$AA$9</f>
        <v>480.5</v>
      </c>
      <c r="AB70" s="47" t="str">
        <f>T70</f>
        <v>остаток*</v>
      </c>
      <c r="AC70" s="48">
        <f>S70+$AC$9</f>
        <v>465.5</v>
      </c>
      <c r="AD70" s="114" t="str">
        <f t="shared" si="16"/>
        <v>остаток*</v>
      </c>
      <c r="AE70" s="114">
        <f t="shared" si="17"/>
        <v>450.5</v>
      </c>
      <c r="AF70" s="47" t="str">
        <f>T70</f>
        <v>остаток*</v>
      </c>
      <c r="AG70" s="48">
        <f>S70+$AG$9</f>
        <v>450.5</v>
      </c>
    </row>
    <row r="71" spans="1:33" ht="21.75" customHeight="1">
      <c r="A71" s="29" t="s">
        <v>38</v>
      </c>
      <c r="B71" s="5">
        <v>1.5</v>
      </c>
      <c r="C71" s="107"/>
      <c r="D71" s="5" t="s">
        <v>37</v>
      </c>
      <c r="E71" s="8" t="s">
        <v>36</v>
      </c>
      <c r="F71" s="5" t="str">
        <f t="shared" si="18"/>
        <v>остаток*</v>
      </c>
      <c r="G71" s="6">
        <f t="shared" si="19"/>
        <v>530</v>
      </c>
      <c r="H71" s="121"/>
      <c r="R71" s="47" t="s">
        <v>7</v>
      </c>
      <c r="S71" s="48">
        <f>S69</f>
        <v>530</v>
      </c>
      <c r="T71" s="47" t="s">
        <v>7</v>
      </c>
      <c r="U71" s="48">
        <f t="shared" si="20"/>
        <v>530</v>
      </c>
      <c r="V71" s="47" t="str">
        <f t="shared" si="21"/>
        <v>остаток*</v>
      </c>
      <c r="W71" s="48">
        <f t="shared" si="22"/>
        <v>530</v>
      </c>
      <c r="X71" s="47" t="str">
        <f t="shared" si="23"/>
        <v>остаток*</v>
      </c>
      <c r="Y71" s="48">
        <f t="shared" si="24"/>
        <v>560</v>
      </c>
      <c r="Z71" s="47" t="str">
        <f t="shared" si="25"/>
        <v>остаток*</v>
      </c>
      <c r="AA71" s="48">
        <f t="shared" si="26"/>
        <v>560</v>
      </c>
      <c r="AB71" s="47" t="str">
        <f t="shared" si="27"/>
        <v>остаток*</v>
      </c>
      <c r="AC71" s="48">
        <f t="shared" si="28"/>
        <v>545</v>
      </c>
      <c r="AD71" s="114" t="str">
        <f t="shared" si="16"/>
        <v>остаток*</v>
      </c>
      <c r="AE71" s="114">
        <f t="shared" si="17"/>
        <v>530</v>
      </c>
      <c r="AF71" s="47" t="str">
        <f t="shared" si="29"/>
        <v>остаток*</v>
      </c>
      <c r="AG71" s="48">
        <f t="shared" si="30"/>
        <v>530</v>
      </c>
    </row>
    <row r="72" spans="1:33" ht="21.75" customHeight="1">
      <c r="A72" s="29" t="s">
        <v>34</v>
      </c>
      <c r="B72" s="5">
        <v>1.5</v>
      </c>
      <c r="C72" s="92"/>
      <c r="D72" s="5" t="s">
        <v>26</v>
      </c>
      <c r="E72" s="8" t="s">
        <v>35</v>
      </c>
      <c r="F72" s="5" t="str">
        <f t="shared" si="18"/>
        <v>остаток*</v>
      </c>
      <c r="G72" s="6">
        <f t="shared" si="19"/>
        <v>450.5</v>
      </c>
      <c r="H72" s="121"/>
      <c r="R72" s="47" t="s">
        <v>7</v>
      </c>
      <c r="S72" s="48">
        <f>S71*0.85</f>
        <v>450.5</v>
      </c>
      <c r="T72" s="47" t="s">
        <v>7</v>
      </c>
      <c r="U72" s="48">
        <f t="shared" si="20"/>
        <v>450.5</v>
      </c>
      <c r="V72" s="47" t="str">
        <f t="shared" si="21"/>
        <v>остаток*</v>
      </c>
      <c r="W72" s="48">
        <f t="shared" si="22"/>
        <v>450.5</v>
      </c>
      <c r="X72" s="47" t="str">
        <f t="shared" si="23"/>
        <v>остаток*</v>
      </c>
      <c r="Y72" s="48">
        <f t="shared" si="24"/>
        <v>480.5</v>
      </c>
      <c r="Z72" s="47" t="str">
        <f t="shared" si="25"/>
        <v>остаток*</v>
      </c>
      <c r="AA72" s="48">
        <f t="shared" si="26"/>
        <v>480.5</v>
      </c>
      <c r="AB72" s="47" t="str">
        <f t="shared" si="27"/>
        <v>остаток*</v>
      </c>
      <c r="AC72" s="48">
        <f t="shared" si="28"/>
        <v>465.5</v>
      </c>
      <c r="AD72" s="114" t="str">
        <f t="shared" si="16"/>
        <v>остаток*</v>
      </c>
      <c r="AE72" s="114">
        <f t="shared" si="17"/>
        <v>450.5</v>
      </c>
      <c r="AF72" s="47" t="str">
        <f t="shared" si="29"/>
        <v>остаток*</v>
      </c>
      <c r="AG72" s="48">
        <f t="shared" si="30"/>
        <v>450.5</v>
      </c>
    </row>
    <row r="73" spans="1:33" ht="21.75" customHeight="1">
      <c r="A73" s="29" t="s">
        <v>34</v>
      </c>
      <c r="B73" s="5">
        <v>1.5</v>
      </c>
      <c r="C73" s="91"/>
      <c r="D73" s="5" t="s">
        <v>24</v>
      </c>
      <c r="E73" s="8" t="s">
        <v>33</v>
      </c>
      <c r="F73" s="5" t="str">
        <f t="shared" si="18"/>
        <v>остаток*</v>
      </c>
      <c r="G73" s="6">
        <f t="shared" si="19"/>
        <v>450.5</v>
      </c>
      <c r="H73" s="124"/>
      <c r="R73" s="47" t="s">
        <v>7</v>
      </c>
      <c r="S73" s="48">
        <f>S72</f>
        <v>450.5</v>
      </c>
      <c r="T73" s="47" t="s">
        <v>7</v>
      </c>
      <c r="U73" s="48">
        <f t="shared" si="20"/>
        <v>450.5</v>
      </c>
      <c r="V73" s="47" t="str">
        <f t="shared" si="21"/>
        <v>остаток*</v>
      </c>
      <c r="W73" s="48">
        <f t="shared" si="22"/>
        <v>450.5</v>
      </c>
      <c r="X73" s="47" t="str">
        <f t="shared" si="23"/>
        <v>остаток*</v>
      </c>
      <c r="Y73" s="48">
        <f t="shared" si="24"/>
        <v>480.5</v>
      </c>
      <c r="Z73" s="47" t="str">
        <f t="shared" si="25"/>
        <v>остаток*</v>
      </c>
      <c r="AA73" s="48">
        <f t="shared" si="26"/>
        <v>480.5</v>
      </c>
      <c r="AB73" s="47" t="str">
        <f t="shared" si="27"/>
        <v>остаток*</v>
      </c>
      <c r="AC73" s="48">
        <f t="shared" si="28"/>
        <v>465.5</v>
      </c>
      <c r="AD73" s="114" t="str">
        <f t="shared" si="16"/>
        <v>остаток*</v>
      </c>
      <c r="AE73" s="114">
        <f t="shared" si="17"/>
        <v>450.5</v>
      </c>
      <c r="AF73" s="47" t="str">
        <f t="shared" si="29"/>
        <v>остаток*</v>
      </c>
      <c r="AG73" s="48">
        <f t="shared" si="30"/>
        <v>450.5</v>
      </c>
    </row>
    <row r="74" spans="1:33" ht="3" customHeight="1">
      <c r="A74" s="11"/>
      <c r="B74" s="12"/>
      <c r="C74" s="12"/>
      <c r="D74" s="12"/>
      <c r="E74" s="12"/>
      <c r="F74" s="12"/>
      <c r="G74" s="12"/>
      <c r="H74" s="13"/>
      <c r="R74" s="55"/>
      <c r="S74" s="56"/>
      <c r="T74" s="55"/>
      <c r="U74" s="56">
        <f>S74</f>
        <v>0</v>
      </c>
      <c r="V74" s="55"/>
      <c r="W74" s="56">
        <f>U74</f>
        <v>0</v>
      </c>
      <c r="X74" s="55"/>
      <c r="Y74" s="56">
        <f>W74</f>
        <v>0</v>
      </c>
      <c r="Z74" s="55"/>
      <c r="AA74" s="56">
        <f>Y74</f>
        <v>0</v>
      </c>
      <c r="AB74" s="55"/>
      <c r="AC74" s="56"/>
      <c r="AD74" s="12"/>
      <c r="AE74" s="12"/>
      <c r="AF74" s="55"/>
      <c r="AG74" s="56"/>
    </row>
    <row r="75" spans="1:33" ht="26.25" customHeight="1">
      <c r="A75" s="39" t="s">
        <v>98</v>
      </c>
      <c r="B75" s="21"/>
      <c r="C75" s="21"/>
      <c r="D75" s="21"/>
      <c r="E75" s="21"/>
      <c r="F75" s="21"/>
      <c r="G75" s="21"/>
      <c r="H75" s="22"/>
      <c r="R75" s="57"/>
      <c r="S75" s="58"/>
      <c r="T75" s="57"/>
      <c r="U75" s="58">
        <f>S75</f>
        <v>0</v>
      </c>
      <c r="V75" s="57"/>
      <c r="W75" s="58">
        <f>U75</f>
        <v>0</v>
      </c>
      <c r="X75" s="57"/>
      <c r="Y75" s="58">
        <f>W75</f>
        <v>0</v>
      </c>
      <c r="Z75" s="57"/>
      <c r="AA75" s="58">
        <f>Y75</f>
        <v>0</v>
      </c>
      <c r="AB75" s="57"/>
      <c r="AC75" s="58"/>
      <c r="AD75" s="21"/>
      <c r="AE75" s="21"/>
      <c r="AF75" s="57"/>
      <c r="AG75" s="58"/>
    </row>
    <row r="76" spans="1:33" ht="18.75" customHeight="1">
      <c r="A76" s="23" t="s">
        <v>92</v>
      </c>
      <c r="B76" s="24"/>
      <c r="C76" s="24"/>
      <c r="D76" s="24"/>
      <c r="E76" s="24"/>
      <c r="F76" s="24"/>
      <c r="G76" s="24"/>
      <c r="H76" s="25"/>
      <c r="O76" s="83"/>
      <c r="R76" s="41"/>
      <c r="S76" s="42"/>
      <c r="T76" s="41"/>
      <c r="U76" s="42">
        <f>S76</f>
        <v>0</v>
      </c>
      <c r="V76" s="41"/>
      <c r="W76" s="42">
        <f>U76</f>
        <v>0</v>
      </c>
      <c r="X76" s="41"/>
      <c r="Y76" s="42">
        <f>W76</f>
        <v>0</v>
      </c>
      <c r="Z76" s="41"/>
      <c r="AA76" s="42">
        <f>Y76</f>
        <v>0</v>
      </c>
      <c r="AB76" s="41"/>
      <c r="AC76" s="42"/>
      <c r="AD76" s="24"/>
      <c r="AE76" s="24"/>
      <c r="AF76" s="41"/>
      <c r="AG76" s="42"/>
    </row>
    <row r="77" spans="1:33" ht="18.75" customHeight="1">
      <c r="A77" s="122" t="s">
        <v>74</v>
      </c>
      <c r="B77" s="9" t="s">
        <v>73</v>
      </c>
      <c r="C77" s="122" t="s">
        <v>72</v>
      </c>
      <c r="D77" s="89" t="s">
        <v>71</v>
      </c>
      <c r="E77" s="122" t="s">
        <v>70</v>
      </c>
      <c r="F77" s="122" t="s">
        <v>69</v>
      </c>
      <c r="G77" s="9" t="s">
        <v>68</v>
      </c>
      <c r="H77" s="122" t="s">
        <v>67</v>
      </c>
      <c r="N77" s="83"/>
      <c r="R77" s="118" t="s">
        <v>69</v>
      </c>
      <c r="S77" s="43" t="s">
        <v>68</v>
      </c>
      <c r="T77" s="118" t="s">
        <v>69</v>
      </c>
      <c r="U77" s="43" t="str">
        <f>S77</f>
        <v>Цена (с НДС) </v>
      </c>
      <c r="V77" s="118" t="s">
        <v>69</v>
      </c>
      <c r="W77" s="43" t="str">
        <f>U77</f>
        <v>Цена (с НДС) </v>
      </c>
      <c r="X77" s="118" t="s">
        <v>69</v>
      </c>
      <c r="Y77" s="43" t="str">
        <f>W77</f>
        <v>Цена (с НДС) </v>
      </c>
      <c r="Z77" s="118" t="s">
        <v>69</v>
      </c>
      <c r="AA77" s="43" t="str">
        <f>Y77</f>
        <v>Цена (с НДС) </v>
      </c>
      <c r="AB77" s="118" t="s">
        <v>69</v>
      </c>
      <c r="AC77" s="43" t="s">
        <v>68</v>
      </c>
      <c r="AD77" s="118" t="s">
        <v>69</v>
      </c>
      <c r="AE77" s="43" t="s">
        <v>68</v>
      </c>
      <c r="AF77" s="118" t="s">
        <v>69</v>
      </c>
      <c r="AG77" s="43" t="s">
        <v>68</v>
      </c>
    </row>
    <row r="78" spans="1:33" ht="24">
      <c r="A78" s="123"/>
      <c r="B78" s="89" t="s">
        <v>66</v>
      </c>
      <c r="C78" s="123"/>
      <c r="D78" s="89" t="s">
        <v>65</v>
      </c>
      <c r="E78" s="123"/>
      <c r="F78" s="123"/>
      <c r="G78" s="89" t="s">
        <v>64</v>
      </c>
      <c r="H78" s="123"/>
      <c r="R78" s="119"/>
      <c r="S78" s="44" t="s">
        <v>64</v>
      </c>
      <c r="T78" s="119"/>
      <c r="U78" s="44" t="str">
        <f>S78</f>
        <v>за 1 м2, руб.</v>
      </c>
      <c r="V78" s="119"/>
      <c r="W78" s="44" t="str">
        <f>U78</f>
        <v>за 1 м2, руб.</v>
      </c>
      <c r="X78" s="119"/>
      <c r="Y78" s="44" t="str">
        <f>W78</f>
        <v>за 1 м2, руб.</v>
      </c>
      <c r="Z78" s="119"/>
      <c r="AA78" s="44" t="str">
        <f>Y78</f>
        <v>за 1 м2, руб.</v>
      </c>
      <c r="AB78" s="119"/>
      <c r="AC78" s="44" t="s">
        <v>64</v>
      </c>
      <c r="AD78" s="119"/>
      <c r="AE78" s="44" t="s">
        <v>64</v>
      </c>
      <c r="AF78" s="119"/>
      <c r="AG78" s="44" t="s">
        <v>64</v>
      </c>
    </row>
    <row r="79" spans="1:33" ht="21.75" customHeight="1">
      <c r="A79" s="28" t="s">
        <v>81</v>
      </c>
      <c r="B79" s="3" t="s">
        <v>25</v>
      </c>
      <c r="C79" s="92"/>
      <c r="D79" s="3" t="s">
        <v>82</v>
      </c>
      <c r="E79" s="7" t="s">
        <v>83</v>
      </c>
      <c r="F79" s="3" t="str">
        <f aca="true" t="shared" si="31" ref="F79:G81">IF($A$3=$R$7,R79,(IF($A$3=$AB$7,AB79,IF($A$3=$Z$7,Z79,IF($A$3=$X$7,X79,IF($A$3=$V$7,V79,IF($A$3=$T$7,T79,IF($A$3=$AD$7,AD79,IF($A$3=$AF$7,AF79)))))))))</f>
        <v>24 ч</v>
      </c>
      <c r="G79" s="2">
        <f t="shared" si="31"/>
        <v>570</v>
      </c>
      <c r="H79" s="125" t="s">
        <v>62</v>
      </c>
      <c r="R79" s="45" t="s">
        <v>29</v>
      </c>
      <c r="S79" s="46">
        <v>570</v>
      </c>
      <c r="T79" s="45" t="s">
        <v>2</v>
      </c>
      <c r="U79" s="46">
        <f>S79+$U$9</f>
        <v>570</v>
      </c>
      <c r="V79" s="45" t="str">
        <f>T79</f>
        <v>C</v>
      </c>
      <c r="W79" s="46">
        <f>S79+$W$9</f>
        <v>570</v>
      </c>
      <c r="X79" s="45" t="str">
        <f>V79</f>
        <v>C</v>
      </c>
      <c r="Y79" s="46">
        <f>S79+$Y$9</f>
        <v>600</v>
      </c>
      <c r="Z79" s="45" t="str">
        <f>V79</f>
        <v>C</v>
      </c>
      <c r="AA79" s="46">
        <f>S79+$AA$9</f>
        <v>600</v>
      </c>
      <c r="AB79" s="45" t="str">
        <f>T79</f>
        <v>C</v>
      </c>
      <c r="AC79" s="46">
        <f>S79+$AC$9</f>
        <v>585</v>
      </c>
      <c r="AD79" s="113" t="str">
        <f>T79</f>
        <v>C</v>
      </c>
      <c r="AE79" s="113">
        <f>S79+$AE$9</f>
        <v>570</v>
      </c>
      <c r="AF79" s="45" t="str">
        <f>T79</f>
        <v>C</v>
      </c>
      <c r="AG79" s="46">
        <f>S79+$AG$9</f>
        <v>570</v>
      </c>
    </row>
    <row r="80" spans="1:33" ht="21.75" customHeight="1">
      <c r="A80" s="28" t="s">
        <v>81</v>
      </c>
      <c r="B80" s="3">
        <v>1.5</v>
      </c>
      <c r="C80" s="31" t="s">
        <v>4</v>
      </c>
      <c r="D80" s="3" t="s">
        <v>84</v>
      </c>
      <c r="E80" s="7">
        <v>427211</v>
      </c>
      <c r="F80" s="3" t="str">
        <f t="shared" si="31"/>
        <v>C</v>
      </c>
      <c r="G80" s="2">
        <f t="shared" si="31"/>
        <v>690</v>
      </c>
      <c r="H80" s="126"/>
      <c r="R80" s="45" t="s">
        <v>2</v>
      </c>
      <c r="S80" s="46">
        <v>690</v>
      </c>
      <c r="T80" s="45" t="s">
        <v>2</v>
      </c>
      <c r="U80" s="46">
        <f>S80+$U$9</f>
        <v>690</v>
      </c>
      <c r="V80" s="45" t="str">
        <f>T80</f>
        <v>C</v>
      </c>
      <c r="W80" s="46">
        <f>S80+$W$9</f>
        <v>690</v>
      </c>
      <c r="X80" s="45" t="str">
        <f>V80</f>
        <v>C</v>
      </c>
      <c r="Y80" s="46">
        <f>S80+$Y$9</f>
        <v>720</v>
      </c>
      <c r="Z80" s="45" t="str">
        <f>V80</f>
        <v>C</v>
      </c>
      <c r="AA80" s="46">
        <f>S80+$AA$9</f>
        <v>720</v>
      </c>
      <c r="AB80" s="45" t="str">
        <f>T80</f>
        <v>C</v>
      </c>
      <c r="AC80" s="46">
        <f>S80+$AC$9</f>
        <v>705</v>
      </c>
      <c r="AD80" s="113" t="str">
        <f>T80</f>
        <v>C</v>
      </c>
      <c r="AE80" s="113">
        <f>S80+$AE$9</f>
        <v>690</v>
      </c>
      <c r="AF80" s="45" t="str">
        <f>T80</f>
        <v>C</v>
      </c>
      <c r="AG80" s="46">
        <f>S80+$AG$9</f>
        <v>690</v>
      </c>
    </row>
    <row r="81" spans="1:33" ht="38.25" customHeight="1">
      <c r="A81" s="28" t="s">
        <v>85</v>
      </c>
      <c r="B81" s="3">
        <v>1.5</v>
      </c>
      <c r="C81" s="92" t="s">
        <v>44</v>
      </c>
      <c r="D81" s="3" t="s">
        <v>86</v>
      </c>
      <c r="E81" s="7">
        <v>427212</v>
      </c>
      <c r="F81" s="3" t="str">
        <f t="shared" si="31"/>
        <v>C</v>
      </c>
      <c r="G81" s="2">
        <f t="shared" si="31"/>
        <v>715</v>
      </c>
      <c r="H81" s="10" t="s">
        <v>87</v>
      </c>
      <c r="R81" s="45" t="s">
        <v>2</v>
      </c>
      <c r="S81" s="46">
        <v>715</v>
      </c>
      <c r="T81" s="45" t="s">
        <v>2</v>
      </c>
      <c r="U81" s="46">
        <f>S81+$U$9</f>
        <v>715</v>
      </c>
      <c r="V81" s="45" t="str">
        <f>T81</f>
        <v>C</v>
      </c>
      <c r="W81" s="46">
        <f>S81+$W$9</f>
        <v>715</v>
      </c>
      <c r="X81" s="45" t="str">
        <f>V81</f>
        <v>C</v>
      </c>
      <c r="Y81" s="46">
        <f>S81+$Y$9</f>
        <v>745</v>
      </c>
      <c r="Z81" s="45" t="str">
        <f>V81</f>
        <v>C</v>
      </c>
      <c r="AA81" s="46">
        <f>S81+$AA$9</f>
        <v>745</v>
      </c>
      <c r="AB81" s="45" t="str">
        <f>T81</f>
        <v>C</v>
      </c>
      <c r="AC81" s="46">
        <f>S81+$AC$9</f>
        <v>730</v>
      </c>
      <c r="AD81" s="113" t="str">
        <f>T81</f>
        <v>C</v>
      </c>
      <c r="AE81" s="113">
        <f>S81+$AE$9</f>
        <v>715</v>
      </c>
      <c r="AF81" s="45" t="str">
        <f>T81</f>
        <v>C</v>
      </c>
      <c r="AG81" s="46">
        <f>S81+$AG$9</f>
        <v>715</v>
      </c>
    </row>
    <row r="82" spans="1:33" ht="3" customHeight="1">
      <c r="A82" s="32"/>
      <c r="B82" s="33"/>
      <c r="C82" s="33"/>
      <c r="D82" s="33"/>
      <c r="E82" s="33"/>
      <c r="F82" s="33"/>
      <c r="G82" s="33"/>
      <c r="H82" s="34"/>
      <c r="R82" s="49"/>
      <c r="S82" s="50"/>
      <c r="T82" s="49"/>
      <c r="U82" s="50"/>
      <c r="V82" s="49"/>
      <c r="W82" s="50"/>
      <c r="X82" s="49"/>
      <c r="Y82" s="50"/>
      <c r="Z82" s="49"/>
      <c r="AA82" s="50"/>
      <c r="AB82" s="49"/>
      <c r="AC82" s="50"/>
      <c r="AD82" s="33"/>
      <c r="AE82" s="33"/>
      <c r="AF82" s="49"/>
      <c r="AG82" s="50"/>
    </row>
    <row r="83" spans="1:33" ht="25.5" customHeight="1">
      <c r="A83" s="39" t="s">
        <v>32</v>
      </c>
      <c r="B83" s="37"/>
      <c r="C83" s="37"/>
      <c r="D83" s="37"/>
      <c r="E83" s="37"/>
      <c r="F83" s="37"/>
      <c r="G83" s="37"/>
      <c r="H83" s="38"/>
      <c r="R83" s="51"/>
      <c r="S83" s="52"/>
      <c r="T83" s="51"/>
      <c r="U83" s="52"/>
      <c r="V83" s="51"/>
      <c r="W83" s="52"/>
      <c r="X83" s="51"/>
      <c r="Y83" s="52"/>
      <c r="Z83" s="51"/>
      <c r="AA83" s="52"/>
      <c r="AB83" s="51"/>
      <c r="AC83" s="52"/>
      <c r="AD83" s="37"/>
      <c r="AE83" s="37"/>
      <c r="AF83" s="51"/>
      <c r="AG83" s="52"/>
    </row>
    <row r="84" spans="1:33" ht="22.5" customHeight="1">
      <c r="A84" s="40" t="s">
        <v>144</v>
      </c>
      <c r="B84" s="35"/>
      <c r="C84" s="35"/>
      <c r="D84" s="35"/>
      <c r="E84" s="35"/>
      <c r="F84" s="35"/>
      <c r="G84" s="35"/>
      <c r="H84" s="36"/>
      <c r="R84" s="53"/>
      <c r="S84" s="54"/>
      <c r="T84" s="53"/>
      <c r="U84" s="54"/>
      <c r="V84" s="53"/>
      <c r="W84" s="54"/>
      <c r="X84" s="53"/>
      <c r="Y84" s="54"/>
      <c r="Z84" s="53"/>
      <c r="AA84" s="54"/>
      <c r="AB84" s="53"/>
      <c r="AC84" s="54"/>
      <c r="AD84" s="35"/>
      <c r="AE84" s="35"/>
      <c r="AF84" s="53"/>
      <c r="AG84" s="54"/>
    </row>
    <row r="85" spans="1:33" ht="18.75" customHeight="1">
      <c r="A85" s="23" t="s">
        <v>91</v>
      </c>
      <c r="B85" s="24"/>
      <c r="C85" s="24"/>
      <c r="D85" s="24"/>
      <c r="E85" s="24"/>
      <c r="F85" s="24"/>
      <c r="G85" s="24"/>
      <c r="H85" s="25"/>
      <c r="R85" s="41"/>
      <c r="S85" s="42"/>
      <c r="T85" s="41"/>
      <c r="U85" s="42"/>
      <c r="V85" s="41"/>
      <c r="W85" s="42"/>
      <c r="X85" s="41"/>
      <c r="Y85" s="42"/>
      <c r="Z85" s="41"/>
      <c r="AA85" s="42"/>
      <c r="AB85" s="41"/>
      <c r="AC85" s="42"/>
      <c r="AD85" s="24"/>
      <c r="AE85" s="24"/>
      <c r="AF85" s="41"/>
      <c r="AG85" s="42"/>
    </row>
    <row r="86" spans="1:33" ht="18.75" customHeight="1">
      <c r="A86" s="122" t="s">
        <v>74</v>
      </c>
      <c r="B86" s="9" t="s">
        <v>73</v>
      </c>
      <c r="C86" s="122" t="s">
        <v>72</v>
      </c>
      <c r="D86" s="89" t="s">
        <v>71</v>
      </c>
      <c r="E86" s="122" t="s">
        <v>70</v>
      </c>
      <c r="F86" s="122" t="s">
        <v>69</v>
      </c>
      <c r="G86" s="9" t="s">
        <v>68</v>
      </c>
      <c r="H86" s="122" t="s">
        <v>67</v>
      </c>
      <c r="R86" s="118" t="s">
        <v>69</v>
      </c>
      <c r="S86" s="43" t="s">
        <v>68</v>
      </c>
      <c r="T86" s="118" t="s">
        <v>69</v>
      </c>
      <c r="U86" s="43" t="str">
        <f>S86</f>
        <v>Цена (с НДС) </v>
      </c>
      <c r="V86" s="118" t="s">
        <v>69</v>
      </c>
      <c r="W86" s="43" t="str">
        <f>U86</f>
        <v>Цена (с НДС) </v>
      </c>
      <c r="X86" s="118" t="s">
        <v>69</v>
      </c>
      <c r="Y86" s="43" t="str">
        <f>W86</f>
        <v>Цена (с НДС) </v>
      </c>
      <c r="Z86" s="118" t="s">
        <v>69</v>
      </c>
      <c r="AA86" s="43" t="str">
        <f>Y86</f>
        <v>Цена (с НДС) </v>
      </c>
      <c r="AB86" s="118" t="s">
        <v>69</v>
      </c>
      <c r="AC86" s="43" t="s">
        <v>68</v>
      </c>
      <c r="AD86" s="118" t="s">
        <v>69</v>
      </c>
      <c r="AE86" s="43" t="s">
        <v>68</v>
      </c>
      <c r="AF86" s="118" t="s">
        <v>69</v>
      </c>
      <c r="AG86" s="43" t="s">
        <v>68</v>
      </c>
    </row>
    <row r="87" spans="1:33" ht="24">
      <c r="A87" s="123"/>
      <c r="B87" s="89" t="s">
        <v>66</v>
      </c>
      <c r="C87" s="123"/>
      <c r="D87" s="89" t="s">
        <v>65</v>
      </c>
      <c r="E87" s="123"/>
      <c r="F87" s="123"/>
      <c r="G87" s="89" t="s">
        <v>64</v>
      </c>
      <c r="H87" s="123"/>
      <c r="R87" s="119"/>
      <c r="S87" s="44" t="s">
        <v>64</v>
      </c>
      <c r="T87" s="119"/>
      <c r="U87" s="44" t="str">
        <f>S87</f>
        <v>за 1 м2, руб.</v>
      </c>
      <c r="V87" s="119"/>
      <c r="W87" s="44" t="str">
        <f>U87</f>
        <v>за 1 м2, руб.</v>
      </c>
      <c r="X87" s="119"/>
      <c r="Y87" s="44" t="str">
        <f>W87</f>
        <v>за 1 м2, руб.</v>
      </c>
      <c r="Z87" s="119"/>
      <c r="AA87" s="44" t="str">
        <f>Y87</f>
        <v>за 1 м2, руб.</v>
      </c>
      <c r="AB87" s="119"/>
      <c r="AC87" s="44" t="s">
        <v>64</v>
      </c>
      <c r="AD87" s="119"/>
      <c r="AE87" s="44" t="s">
        <v>64</v>
      </c>
      <c r="AF87" s="119"/>
      <c r="AG87" s="44" t="s">
        <v>64</v>
      </c>
    </row>
    <row r="88" spans="1:33" ht="21" customHeight="1">
      <c r="A88" s="28" t="s">
        <v>23</v>
      </c>
      <c r="B88" s="3" t="s">
        <v>25</v>
      </c>
      <c r="D88" s="3" t="s">
        <v>82</v>
      </c>
      <c r="E88" s="7" t="s">
        <v>125</v>
      </c>
      <c r="F88" s="3" t="str">
        <f>IF($A$3=$R$7,R88,(IF($A$3=$AB$7,AB88,IF($A$3=$Z$7,Z88,IF($A$3=$X$7,X88,IF($A$3=$V$7,V88,IF($A$3=$T$7,T88,IF($A$3=$AD$7,AD88,IF($A$3=$AF$7,AF88)))))))))</f>
        <v>24 ч</v>
      </c>
      <c r="G88" s="2">
        <f>IF($A$3=$R$7,S88,(IF($A$3=$AB$7,AC88,IF($A$3=$Z$7,AA88,IF($A$3=$X$7,Y88,IF($A$3=$V$7,W88,IF($A$3=$T$7,U88,IF($A$3=$AD$7,AE88,IF($A$3=$AF$7,AG88)))))))))</f>
        <v>375</v>
      </c>
      <c r="H88" s="120" t="s">
        <v>28</v>
      </c>
      <c r="R88" s="45" t="s">
        <v>29</v>
      </c>
      <c r="S88" s="46">
        <v>375</v>
      </c>
      <c r="T88" s="45" t="s">
        <v>29</v>
      </c>
      <c r="U88" s="46">
        <f aca="true" t="shared" si="32" ref="U88:U104">S88+$U$9</f>
        <v>375</v>
      </c>
      <c r="V88" s="45" t="str">
        <f aca="true" t="shared" si="33" ref="V88:V104">T88</f>
        <v>24 ч</v>
      </c>
      <c r="W88" s="46">
        <f aca="true" t="shared" si="34" ref="W88:W104">S88+$W$9</f>
        <v>375</v>
      </c>
      <c r="X88" s="45" t="str">
        <f aca="true" t="shared" si="35" ref="X88:X104">V88</f>
        <v>24 ч</v>
      </c>
      <c r="Y88" s="46">
        <f aca="true" t="shared" si="36" ref="Y88:Y104">S88+$Y$9</f>
        <v>405</v>
      </c>
      <c r="Z88" s="45" t="str">
        <f aca="true" t="shared" si="37" ref="Z88:Z104">V88</f>
        <v>24 ч</v>
      </c>
      <c r="AA88" s="46">
        <f aca="true" t="shared" si="38" ref="AA88:AA104">S88+$AA$9</f>
        <v>405</v>
      </c>
      <c r="AB88" s="45" t="str">
        <f aca="true" t="shared" si="39" ref="AB88:AB104">T88</f>
        <v>24 ч</v>
      </c>
      <c r="AC88" s="46">
        <f aca="true" t="shared" si="40" ref="AC88:AC104">S88+$AC$9</f>
        <v>390</v>
      </c>
      <c r="AD88" s="113" t="str">
        <f>T88</f>
        <v>24 ч</v>
      </c>
      <c r="AE88" s="113">
        <f>S88+$AE$9</f>
        <v>375</v>
      </c>
      <c r="AF88" s="45" t="str">
        <f aca="true" t="shared" si="41" ref="AF88:AF104">T88</f>
        <v>24 ч</v>
      </c>
      <c r="AG88" s="46">
        <f aca="true" t="shared" si="42" ref="AG88:AG104">S88+$AG$9</f>
        <v>375</v>
      </c>
    </row>
    <row r="89" spans="1:33" ht="21" customHeight="1">
      <c r="A89" s="29" t="s">
        <v>19</v>
      </c>
      <c r="B89" s="5" t="s">
        <v>25</v>
      </c>
      <c r="C89" s="92"/>
      <c r="D89" s="5" t="s">
        <v>84</v>
      </c>
      <c r="E89" s="5">
        <v>494284</v>
      </c>
      <c r="F89" s="5" t="str">
        <f aca="true" t="shared" si="43" ref="F89:F104">IF($A$3=$R$7,R89,(IF($A$3=$AB$7,AB89,IF($A$3=$Z$7,Z89,IF($A$3=$X$7,X89,IF($A$3=$V$7,V89,IF($A$3=$T$7,T89,IF($A$3=$AD$7,AD89,IF($A$3=$AF$7,AF89)))))))))</f>
        <v>остаток*</v>
      </c>
      <c r="G89" s="6">
        <f aca="true" t="shared" si="44" ref="G89:G104">IF($A$3=$R$7,S89,(IF($A$3=$AB$7,AC89,IF($A$3=$Z$7,AA89,IF($A$3=$X$7,Y89,IF($A$3=$V$7,W89,IF($A$3=$T$7,U89,IF($A$3=$AD$7,AE89,IF($A$3=$AF$7,AG89)))))))))</f>
        <v>337.5</v>
      </c>
      <c r="H89" s="121"/>
      <c r="R89" s="47" t="s">
        <v>7</v>
      </c>
      <c r="S89" s="48">
        <f>S88*0.9</f>
        <v>337.5</v>
      </c>
      <c r="T89" s="47" t="s">
        <v>7</v>
      </c>
      <c r="U89" s="48">
        <f t="shared" si="32"/>
        <v>337.5</v>
      </c>
      <c r="V89" s="47" t="str">
        <f t="shared" si="33"/>
        <v>остаток*</v>
      </c>
      <c r="W89" s="48">
        <f t="shared" si="34"/>
        <v>337.5</v>
      </c>
      <c r="X89" s="47" t="str">
        <f t="shared" si="35"/>
        <v>остаток*</v>
      </c>
      <c r="Y89" s="48">
        <f t="shared" si="36"/>
        <v>367.5</v>
      </c>
      <c r="Z89" s="47" t="str">
        <f t="shared" si="37"/>
        <v>остаток*</v>
      </c>
      <c r="AA89" s="48">
        <f t="shared" si="38"/>
        <v>367.5</v>
      </c>
      <c r="AB89" s="47" t="str">
        <f t="shared" si="39"/>
        <v>остаток*</v>
      </c>
      <c r="AC89" s="48">
        <f t="shared" si="40"/>
        <v>352.5</v>
      </c>
      <c r="AD89" s="114" t="str">
        <f aca="true" t="shared" si="45" ref="AD89:AD104">T89</f>
        <v>остаток*</v>
      </c>
      <c r="AE89" s="114">
        <f aca="true" t="shared" si="46" ref="AE89:AE104">S89+$AE$9</f>
        <v>337.5</v>
      </c>
      <c r="AF89" s="47" t="str">
        <f t="shared" si="41"/>
        <v>остаток*</v>
      </c>
      <c r="AG89" s="48">
        <f t="shared" si="42"/>
        <v>337.5</v>
      </c>
    </row>
    <row r="90" spans="1:33" ht="21" customHeight="1">
      <c r="A90" s="29" t="s">
        <v>19</v>
      </c>
      <c r="B90" s="5" t="s">
        <v>25</v>
      </c>
      <c r="C90" s="92"/>
      <c r="D90" s="5" t="s">
        <v>124</v>
      </c>
      <c r="E90" s="5">
        <v>494285</v>
      </c>
      <c r="F90" s="5" t="str">
        <f t="shared" si="43"/>
        <v>остаток*</v>
      </c>
      <c r="G90" s="6">
        <f t="shared" si="44"/>
        <v>337.5</v>
      </c>
      <c r="H90" s="121"/>
      <c r="R90" s="47" t="s">
        <v>7</v>
      </c>
      <c r="S90" s="48">
        <f>S89</f>
        <v>337.5</v>
      </c>
      <c r="T90" s="47" t="s">
        <v>7</v>
      </c>
      <c r="U90" s="48">
        <f t="shared" si="32"/>
        <v>337.5</v>
      </c>
      <c r="V90" s="47" t="str">
        <f t="shared" si="33"/>
        <v>остаток*</v>
      </c>
      <c r="W90" s="48">
        <f t="shared" si="34"/>
        <v>337.5</v>
      </c>
      <c r="X90" s="47" t="str">
        <f t="shared" si="35"/>
        <v>остаток*</v>
      </c>
      <c r="Y90" s="48">
        <f t="shared" si="36"/>
        <v>367.5</v>
      </c>
      <c r="Z90" s="47" t="str">
        <f t="shared" si="37"/>
        <v>остаток*</v>
      </c>
      <c r="AA90" s="48">
        <f t="shared" si="38"/>
        <v>367.5</v>
      </c>
      <c r="AB90" s="47" t="str">
        <f t="shared" si="39"/>
        <v>остаток*</v>
      </c>
      <c r="AC90" s="48">
        <f t="shared" si="40"/>
        <v>352.5</v>
      </c>
      <c r="AD90" s="114" t="str">
        <f t="shared" si="45"/>
        <v>остаток*</v>
      </c>
      <c r="AE90" s="114">
        <f t="shared" si="46"/>
        <v>337.5</v>
      </c>
      <c r="AF90" s="47" t="str">
        <f t="shared" si="41"/>
        <v>остаток*</v>
      </c>
      <c r="AG90" s="48">
        <f t="shared" si="42"/>
        <v>337.5</v>
      </c>
    </row>
    <row r="91" spans="1:33" ht="21" customHeight="1">
      <c r="A91" s="29" t="s">
        <v>23</v>
      </c>
      <c r="B91" s="5" t="s">
        <v>25</v>
      </c>
      <c r="C91" s="109"/>
      <c r="D91" s="5" t="s">
        <v>31</v>
      </c>
      <c r="E91" s="5" t="s">
        <v>30</v>
      </c>
      <c r="F91" s="5" t="str">
        <f t="shared" si="43"/>
        <v>остаток*</v>
      </c>
      <c r="G91" s="6">
        <f t="shared" si="44"/>
        <v>375</v>
      </c>
      <c r="H91" s="121"/>
      <c r="R91" s="45" t="s">
        <v>7</v>
      </c>
      <c r="S91" s="46">
        <f>S88</f>
        <v>375</v>
      </c>
      <c r="T91" s="45" t="s">
        <v>29</v>
      </c>
      <c r="U91" s="46">
        <f>S91+$U$9</f>
        <v>375</v>
      </c>
      <c r="V91" s="45" t="str">
        <f>T91</f>
        <v>24 ч</v>
      </c>
      <c r="W91" s="46">
        <f>S91+$W$9</f>
        <v>375</v>
      </c>
      <c r="X91" s="45" t="str">
        <f>V91</f>
        <v>24 ч</v>
      </c>
      <c r="Y91" s="46">
        <f>S91+$Y$9</f>
        <v>405</v>
      </c>
      <c r="Z91" s="45" t="str">
        <f>V91</f>
        <v>24 ч</v>
      </c>
      <c r="AA91" s="46">
        <f>S91+$AA$9</f>
        <v>405</v>
      </c>
      <c r="AB91" s="45" t="str">
        <f>T91</f>
        <v>24 ч</v>
      </c>
      <c r="AC91" s="46">
        <f>S91+$AC$9</f>
        <v>390</v>
      </c>
      <c r="AD91" s="113" t="str">
        <f t="shared" si="45"/>
        <v>24 ч</v>
      </c>
      <c r="AE91" s="113">
        <f t="shared" si="46"/>
        <v>375</v>
      </c>
      <c r="AF91" s="45" t="str">
        <f>T91</f>
        <v>24 ч</v>
      </c>
      <c r="AG91" s="46">
        <f>S91+$AG$9</f>
        <v>375</v>
      </c>
    </row>
    <row r="92" spans="1:33" ht="21" customHeight="1">
      <c r="A92" s="29" t="s">
        <v>19</v>
      </c>
      <c r="B92" s="5" t="s">
        <v>25</v>
      </c>
      <c r="C92" s="92"/>
      <c r="D92" s="5" t="s">
        <v>27</v>
      </c>
      <c r="E92" s="5">
        <v>330096</v>
      </c>
      <c r="F92" s="5" t="str">
        <f t="shared" si="43"/>
        <v>остаток*</v>
      </c>
      <c r="G92" s="6">
        <f t="shared" si="44"/>
        <v>337.5</v>
      </c>
      <c r="H92" s="121"/>
      <c r="R92" s="47" t="s">
        <v>7</v>
      </c>
      <c r="S92" s="48">
        <f>S91*0.9</f>
        <v>337.5</v>
      </c>
      <c r="T92" s="47" t="s">
        <v>7</v>
      </c>
      <c r="U92" s="48">
        <f>S92+$U$9</f>
        <v>337.5</v>
      </c>
      <c r="V92" s="47" t="str">
        <f>T92</f>
        <v>остаток*</v>
      </c>
      <c r="W92" s="48">
        <f>S92+$W$9</f>
        <v>337.5</v>
      </c>
      <c r="X92" s="47" t="str">
        <f>V92</f>
        <v>остаток*</v>
      </c>
      <c r="Y92" s="48">
        <f>S92+$Y$9</f>
        <v>367.5</v>
      </c>
      <c r="Z92" s="47" t="str">
        <f>V92</f>
        <v>остаток*</v>
      </c>
      <c r="AA92" s="48">
        <f>S92+$AA$9</f>
        <v>367.5</v>
      </c>
      <c r="AB92" s="47" t="str">
        <f>T92</f>
        <v>остаток*</v>
      </c>
      <c r="AC92" s="48">
        <f>S92+$AC$9</f>
        <v>352.5</v>
      </c>
      <c r="AD92" s="114" t="str">
        <f t="shared" si="45"/>
        <v>остаток*</v>
      </c>
      <c r="AE92" s="114">
        <f t="shared" si="46"/>
        <v>337.5</v>
      </c>
      <c r="AF92" s="47" t="str">
        <f>T92</f>
        <v>остаток*</v>
      </c>
      <c r="AG92" s="48">
        <f>S92+$AG$9</f>
        <v>337.5</v>
      </c>
    </row>
    <row r="93" spans="1:33" ht="21" customHeight="1">
      <c r="A93" s="29" t="s">
        <v>19</v>
      </c>
      <c r="B93" s="5" t="s">
        <v>25</v>
      </c>
      <c r="C93" s="92"/>
      <c r="D93" s="5" t="s">
        <v>26</v>
      </c>
      <c r="E93" s="5">
        <v>330095</v>
      </c>
      <c r="F93" s="5" t="str">
        <f t="shared" si="43"/>
        <v>остаток*</v>
      </c>
      <c r="G93" s="6">
        <f t="shared" si="44"/>
        <v>337.5</v>
      </c>
      <c r="H93" s="121"/>
      <c r="R93" s="47" t="s">
        <v>7</v>
      </c>
      <c r="S93" s="48">
        <f>S92</f>
        <v>337.5</v>
      </c>
      <c r="T93" s="47" t="s">
        <v>7</v>
      </c>
      <c r="U93" s="48">
        <f>S93+$U$9</f>
        <v>337.5</v>
      </c>
      <c r="V93" s="47" t="str">
        <f>T93</f>
        <v>остаток*</v>
      </c>
      <c r="W93" s="48">
        <f>S93+$W$9</f>
        <v>337.5</v>
      </c>
      <c r="X93" s="47" t="str">
        <f>V93</f>
        <v>остаток*</v>
      </c>
      <c r="Y93" s="48">
        <f>S93+$Y$9</f>
        <v>367.5</v>
      </c>
      <c r="Z93" s="47" t="str">
        <f>V93</f>
        <v>остаток*</v>
      </c>
      <c r="AA93" s="48">
        <f>S93+$AA$9</f>
        <v>367.5</v>
      </c>
      <c r="AB93" s="47" t="str">
        <f>T93</f>
        <v>остаток*</v>
      </c>
      <c r="AC93" s="48">
        <f>S93+$AC$9</f>
        <v>352.5</v>
      </c>
      <c r="AD93" s="114" t="str">
        <f t="shared" si="45"/>
        <v>остаток*</v>
      </c>
      <c r="AE93" s="114">
        <f t="shared" si="46"/>
        <v>337.5</v>
      </c>
      <c r="AF93" s="47" t="str">
        <f>T93</f>
        <v>остаток*</v>
      </c>
      <c r="AG93" s="48">
        <f>S93+$AG$9</f>
        <v>337.5</v>
      </c>
    </row>
    <row r="94" spans="1:33" ht="21" customHeight="1">
      <c r="A94" s="29" t="s">
        <v>19</v>
      </c>
      <c r="B94" s="5" t="s">
        <v>25</v>
      </c>
      <c r="C94" s="92"/>
      <c r="D94" s="5" t="s">
        <v>24</v>
      </c>
      <c r="E94" s="5">
        <v>330094</v>
      </c>
      <c r="F94" s="5" t="str">
        <f t="shared" si="43"/>
        <v>остаток*</v>
      </c>
      <c r="G94" s="6">
        <f t="shared" si="44"/>
        <v>337.5</v>
      </c>
      <c r="H94" s="121"/>
      <c r="R94" s="47" t="s">
        <v>7</v>
      </c>
      <c r="S94" s="48">
        <f>S92</f>
        <v>337.5</v>
      </c>
      <c r="T94" s="47" t="s">
        <v>7</v>
      </c>
      <c r="U94" s="48">
        <f>S94+$U$9</f>
        <v>337.5</v>
      </c>
      <c r="V94" s="47" t="str">
        <f>T94</f>
        <v>остаток*</v>
      </c>
      <c r="W94" s="48">
        <f>S94+$W$9</f>
        <v>337.5</v>
      </c>
      <c r="X94" s="47" t="str">
        <f>V94</f>
        <v>остаток*</v>
      </c>
      <c r="Y94" s="48">
        <f>S94+$Y$9</f>
        <v>367.5</v>
      </c>
      <c r="Z94" s="47" t="str">
        <f>V94</f>
        <v>остаток*</v>
      </c>
      <c r="AA94" s="48">
        <f>S94+$AA$9</f>
        <v>367.5</v>
      </c>
      <c r="AB94" s="47" t="str">
        <f>T94</f>
        <v>остаток*</v>
      </c>
      <c r="AC94" s="48">
        <f>S94+$AC$9</f>
        <v>352.5</v>
      </c>
      <c r="AD94" s="114" t="str">
        <f t="shared" si="45"/>
        <v>остаток*</v>
      </c>
      <c r="AE94" s="114">
        <f t="shared" si="46"/>
        <v>337.5</v>
      </c>
      <c r="AF94" s="47" t="str">
        <f>T94</f>
        <v>остаток*</v>
      </c>
      <c r="AG94" s="48">
        <f>S94+$AG$9</f>
        <v>337.5</v>
      </c>
    </row>
    <row r="95" spans="1:33" ht="21" customHeight="1">
      <c r="A95" s="28" t="s">
        <v>23</v>
      </c>
      <c r="B95" s="3">
        <v>1.5</v>
      </c>
      <c r="C95" s="92" t="s">
        <v>4</v>
      </c>
      <c r="D95" s="3" t="s">
        <v>131</v>
      </c>
      <c r="E95" s="3">
        <v>500466</v>
      </c>
      <c r="F95" s="3" t="str">
        <f t="shared" si="43"/>
        <v>В</v>
      </c>
      <c r="G95" s="2">
        <f t="shared" si="44"/>
        <v>440</v>
      </c>
      <c r="H95" s="121"/>
      <c r="R95" s="45" t="s">
        <v>21</v>
      </c>
      <c r="S95" s="46">
        <v>440</v>
      </c>
      <c r="T95" s="45" t="s">
        <v>2</v>
      </c>
      <c r="U95" s="46">
        <f t="shared" si="32"/>
        <v>440</v>
      </c>
      <c r="V95" s="45" t="str">
        <f t="shared" si="33"/>
        <v>C</v>
      </c>
      <c r="W95" s="46">
        <f t="shared" si="34"/>
        <v>440</v>
      </c>
      <c r="X95" s="45" t="str">
        <f t="shared" si="35"/>
        <v>C</v>
      </c>
      <c r="Y95" s="46">
        <f t="shared" si="36"/>
        <v>470</v>
      </c>
      <c r="Z95" s="45" t="str">
        <f t="shared" si="37"/>
        <v>C</v>
      </c>
      <c r="AA95" s="46">
        <f t="shared" si="38"/>
        <v>470</v>
      </c>
      <c r="AB95" s="45" t="str">
        <f t="shared" si="39"/>
        <v>C</v>
      </c>
      <c r="AC95" s="46">
        <f t="shared" si="40"/>
        <v>455</v>
      </c>
      <c r="AD95" s="113" t="str">
        <f t="shared" si="45"/>
        <v>C</v>
      </c>
      <c r="AE95" s="113">
        <f t="shared" si="46"/>
        <v>440</v>
      </c>
      <c r="AF95" s="45" t="str">
        <f t="shared" si="41"/>
        <v>C</v>
      </c>
      <c r="AG95" s="46">
        <f t="shared" si="42"/>
        <v>440</v>
      </c>
    </row>
    <row r="96" spans="1:33" ht="21" customHeight="1">
      <c r="A96" s="29" t="s">
        <v>19</v>
      </c>
      <c r="B96" s="5">
        <v>1.5</v>
      </c>
      <c r="C96" s="92"/>
      <c r="D96" s="5" t="s">
        <v>20</v>
      </c>
      <c r="E96" s="5">
        <v>335055</v>
      </c>
      <c r="F96" s="5" t="str">
        <f t="shared" si="43"/>
        <v>остаток*</v>
      </c>
      <c r="G96" s="6">
        <f t="shared" si="44"/>
        <v>396</v>
      </c>
      <c r="H96" s="121"/>
      <c r="R96" s="47" t="s">
        <v>7</v>
      </c>
      <c r="S96" s="48">
        <f>S95*0.9</f>
        <v>396</v>
      </c>
      <c r="T96" s="47" t="s">
        <v>7</v>
      </c>
      <c r="U96" s="48">
        <f t="shared" si="32"/>
        <v>396</v>
      </c>
      <c r="V96" s="47" t="str">
        <f t="shared" si="33"/>
        <v>остаток*</v>
      </c>
      <c r="W96" s="48">
        <f t="shared" si="34"/>
        <v>396</v>
      </c>
      <c r="X96" s="47" t="str">
        <f t="shared" si="35"/>
        <v>остаток*</v>
      </c>
      <c r="Y96" s="48">
        <f t="shared" si="36"/>
        <v>426</v>
      </c>
      <c r="Z96" s="47" t="str">
        <f t="shared" si="37"/>
        <v>остаток*</v>
      </c>
      <c r="AA96" s="48">
        <f t="shared" si="38"/>
        <v>426</v>
      </c>
      <c r="AB96" s="47" t="str">
        <f t="shared" si="39"/>
        <v>остаток*</v>
      </c>
      <c r="AC96" s="48">
        <f t="shared" si="40"/>
        <v>411</v>
      </c>
      <c r="AD96" s="114" t="str">
        <f t="shared" si="45"/>
        <v>остаток*</v>
      </c>
      <c r="AE96" s="114">
        <f t="shared" si="46"/>
        <v>396</v>
      </c>
      <c r="AF96" s="47" t="str">
        <f t="shared" si="41"/>
        <v>остаток*</v>
      </c>
      <c r="AG96" s="48">
        <f t="shared" si="42"/>
        <v>396</v>
      </c>
    </row>
    <row r="97" spans="1:33" ht="21" customHeight="1">
      <c r="A97" s="29" t="s">
        <v>19</v>
      </c>
      <c r="B97" s="5">
        <v>1.5</v>
      </c>
      <c r="C97" s="92"/>
      <c r="D97" s="5" t="s">
        <v>132</v>
      </c>
      <c r="E97" s="5">
        <v>500467</v>
      </c>
      <c r="F97" s="5" t="str">
        <f t="shared" si="43"/>
        <v>остаток*</v>
      </c>
      <c r="G97" s="6">
        <f t="shared" si="44"/>
        <v>396</v>
      </c>
      <c r="H97" s="124"/>
      <c r="R97" s="47" t="s">
        <v>7</v>
      </c>
      <c r="S97" s="48">
        <f>S96</f>
        <v>396</v>
      </c>
      <c r="T97" s="47" t="s">
        <v>7</v>
      </c>
      <c r="U97" s="48">
        <f t="shared" si="32"/>
        <v>396</v>
      </c>
      <c r="V97" s="47" t="str">
        <f t="shared" si="33"/>
        <v>остаток*</v>
      </c>
      <c r="W97" s="48">
        <f t="shared" si="34"/>
        <v>396</v>
      </c>
      <c r="X97" s="47" t="str">
        <f t="shared" si="35"/>
        <v>остаток*</v>
      </c>
      <c r="Y97" s="48">
        <f t="shared" si="36"/>
        <v>426</v>
      </c>
      <c r="Z97" s="47" t="str">
        <f t="shared" si="37"/>
        <v>остаток*</v>
      </c>
      <c r="AA97" s="48">
        <f t="shared" si="38"/>
        <v>426</v>
      </c>
      <c r="AB97" s="47" t="str">
        <f t="shared" si="39"/>
        <v>остаток*</v>
      </c>
      <c r="AC97" s="48">
        <f t="shared" si="40"/>
        <v>411</v>
      </c>
      <c r="AD97" s="114" t="str">
        <f t="shared" si="45"/>
        <v>остаток*</v>
      </c>
      <c r="AE97" s="114">
        <f t="shared" si="46"/>
        <v>396</v>
      </c>
      <c r="AF97" s="47" t="str">
        <f t="shared" si="41"/>
        <v>остаток*</v>
      </c>
      <c r="AG97" s="48">
        <f t="shared" si="42"/>
        <v>396</v>
      </c>
    </row>
    <row r="98" spans="1:33" ht="21" customHeight="1">
      <c r="A98" s="29" t="s">
        <v>23</v>
      </c>
      <c r="B98" s="5">
        <v>1.5</v>
      </c>
      <c r="C98" s="105" t="s">
        <v>4</v>
      </c>
      <c r="D98" s="5" t="s">
        <v>22</v>
      </c>
      <c r="E98" s="5">
        <v>332035</v>
      </c>
      <c r="F98" s="5" t="str">
        <f t="shared" si="43"/>
        <v>остаток*</v>
      </c>
      <c r="G98" s="6">
        <f t="shared" si="44"/>
        <v>440</v>
      </c>
      <c r="H98" s="104"/>
      <c r="R98" s="47" t="s">
        <v>7</v>
      </c>
      <c r="S98" s="48">
        <f>S95</f>
        <v>440</v>
      </c>
      <c r="T98" s="47" t="s">
        <v>7</v>
      </c>
      <c r="U98" s="48">
        <f>S98+$U$9</f>
        <v>440</v>
      </c>
      <c r="V98" s="47" t="str">
        <f>T98</f>
        <v>остаток*</v>
      </c>
      <c r="W98" s="48">
        <f>S98+$W$9</f>
        <v>440</v>
      </c>
      <c r="X98" s="47" t="str">
        <f>V98</f>
        <v>остаток*</v>
      </c>
      <c r="Y98" s="48">
        <f>S98+$Y$9</f>
        <v>470</v>
      </c>
      <c r="Z98" s="47" t="str">
        <f>V98</f>
        <v>остаток*</v>
      </c>
      <c r="AA98" s="48">
        <f>S98+$AA$9</f>
        <v>470</v>
      </c>
      <c r="AB98" s="47" t="str">
        <f>T98</f>
        <v>остаток*</v>
      </c>
      <c r="AC98" s="48">
        <f>S98+$AC$9</f>
        <v>455</v>
      </c>
      <c r="AD98" s="114" t="str">
        <f t="shared" si="45"/>
        <v>остаток*</v>
      </c>
      <c r="AE98" s="114">
        <f t="shared" si="46"/>
        <v>440</v>
      </c>
      <c r="AF98" s="47" t="str">
        <f>T98</f>
        <v>остаток*</v>
      </c>
      <c r="AG98" s="48">
        <f>S98+$AG$9</f>
        <v>440</v>
      </c>
    </row>
    <row r="99" spans="1:33" ht="21" customHeight="1">
      <c r="A99" s="29" t="s">
        <v>19</v>
      </c>
      <c r="B99" s="5">
        <v>1.5</v>
      </c>
      <c r="C99" s="105"/>
      <c r="D99" s="5" t="s">
        <v>18</v>
      </c>
      <c r="E99" s="5">
        <v>335056</v>
      </c>
      <c r="F99" s="5" t="str">
        <f t="shared" si="43"/>
        <v>остаток*</v>
      </c>
      <c r="G99" s="6">
        <f t="shared" si="44"/>
        <v>396</v>
      </c>
      <c r="H99" s="104"/>
      <c r="R99" s="47" t="s">
        <v>7</v>
      </c>
      <c r="S99" s="48">
        <f>S96</f>
        <v>396</v>
      </c>
      <c r="T99" s="47" t="s">
        <v>7</v>
      </c>
      <c r="U99" s="48">
        <f>S99+$U$9</f>
        <v>396</v>
      </c>
      <c r="V99" s="47" t="str">
        <f>T99</f>
        <v>остаток*</v>
      </c>
      <c r="W99" s="48">
        <f>S99+$W$9</f>
        <v>396</v>
      </c>
      <c r="X99" s="47" t="str">
        <f>V99</f>
        <v>остаток*</v>
      </c>
      <c r="Y99" s="48">
        <f>S99+$Y$9</f>
        <v>426</v>
      </c>
      <c r="Z99" s="47" t="str">
        <f>V99</f>
        <v>остаток*</v>
      </c>
      <c r="AA99" s="48">
        <f>S99+$AA$9</f>
        <v>426</v>
      </c>
      <c r="AB99" s="47" t="str">
        <f>T99</f>
        <v>остаток*</v>
      </c>
      <c r="AC99" s="48">
        <f>S99+$AC$9</f>
        <v>411</v>
      </c>
      <c r="AD99" s="114" t="str">
        <f t="shared" si="45"/>
        <v>остаток*</v>
      </c>
      <c r="AE99" s="114">
        <f t="shared" si="46"/>
        <v>396</v>
      </c>
      <c r="AF99" s="47" t="str">
        <f>T99</f>
        <v>остаток*</v>
      </c>
      <c r="AG99" s="48">
        <f>S99+$AG$9</f>
        <v>396</v>
      </c>
    </row>
    <row r="100" spans="1:33" ht="21" customHeight="1">
      <c r="A100" s="28" t="s">
        <v>122</v>
      </c>
      <c r="B100" s="3" t="s">
        <v>25</v>
      </c>
      <c r="D100" s="3" t="s">
        <v>31</v>
      </c>
      <c r="E100" s="7" t="s">
        <v>118</v>
      </c>
      <c r="F100" s="3" t="str">
        <f t="shared" si="43"/>
        <v>24 ч</v>
      </c>
      <c r="G100" s="2">
        <f t="shared" si="44"/>
        <v>385</v>
      </c>
      <c r="H100" s="88"/>
      <c r="R100" s="45" t="s">
        <v>29</v>
      </c>
      <c r="S100" s="46">
        <f>S88+10</f>
        <v>385</v>
      </c>
      <c r="T100" s="45" t="s">
        <v>2</v>
      </c>
      <c r="U100" s="46">
        <f t="shared" si="32"/>
        <v>385</v>
      </c>
      <c r="V100" s="45" t="str">
        <f t="shared" si="33"/>
        <v>C</v>
      </c>
      <c r="W100" s="46">
        <f t="shared" si="34"/>
        <v>385</v>
      </c>
      <c r="X100" s="45" t="str">
        <f t="shared" si="35"/>
        <v>C</v>
      </c>
      <c r="Y100" s="46">
        <f t="shared" si="36"/>
        <v>415</v>
      </c>
      <c r="Z100" s="45" t="str">
        <f t="shared" si="37"/>
        <v>C</v>
      </c>
      <c r="AA100" s="46">
        <f t="shared" si="38"/>
        <v>415</v>
      </c>
      <c r="AB100" s="45" t="str">
        <f t="shared" si="39"/>
        <v>C</v>
      </c>
      <c r="AC100" s="46">
        <f t="shared" si="40"/>
        <v>400</v>
      </c>
      <c r="AD100" s="113" t="str">
        <f t="shared" si="45"/>
        <v>C</v>
      </c>
      <c r="AE100" s="113">
        <f t="shared" si="46"/>
        <v>385</v>
      </c>
      <c r="AF100" s="45" t="str">
        <f t="shared" si="41"/>
        <v>C</v>
      </c>
      <c r="AG100" s="46">
        <f t="shared" si="42"/>
        <v>385</v>
      </c>
    </row>
    <row r="101" spans="1:33" ht="27" customHeight="1">
      <c r="A101" s="28" t="s">
        <v>17</v>
      </c>
      <c r="B101" s="3">
        <v>1.2</v>
      </c>
      <c r="C101" s="91"/>
      <c r="D101" s="3" t="s">
        <v>16</v>
      </c>
      <c r="E101" s="3">
        <v>348792</v>
      </c>
      <c r="F101" s="3" t="str">
        <f t="shared" si="43"/>
        <v>C</v>
      </c>
      <c r="G101" s="2">
        <f t="shared" si="44"/>
        <v>375</v>
      </c>
      <c r="H101" s="1" t="s">
        <v>15</v>
      </c>
      <c r="R101" s="45" t="s">
        <v>2</v>
      </c>
      <c r="S101" s="46">
        <f>S88</f>
        <v>375</v>
      </c>
      <c r="T101" s="45" t="s">
        <v>2</v>
      </c>
      <c r="U101" s="46">
        <f t="shared" si="32"/>
        <v>375</v>
      </c>
      <c r="V101" s="45" t="str">
        <f t="shared" si="33"/>
        <v>C</v>
      </c>
      <c r="W101" s="46">
        <f t="shared" si="34"/>
        <v>375</v>
      </c>
      <c r="X101" s="45" t="str">
        <f t="shared" si="35"/>
        <v>C</v>
      </c>
      <c r="Y101" s="46">
        <f t="shared" si="36"/>
        <v>405</v>
      </c>
      <c r="Z101" s="45" t="str">
        <f t="shared" si="37"/>
        <v>C</v>
      </c>
      <c r="AA101" s="46">
        <f t="shared" si="38"/>
        <v>405</v>
      </c>
      <c r="AB101" s="45" t="str">
        <f t="shared" si="39"/>
        <v>C</v>
      </c>
      <c r="AC101" s="46">
        <f t="shared" si="40"/>
        <v>390</v>
      </c>
      <c r="AD101" s="113" t="str">
        <f t="shared" si="45"/>
        <v>C</v>
      </c>
      <c r="AE101" s="113">
        <f t="shared" si="46"/>
        <v>375</v>
      </c>
      <c r="AF101" s="45" t="str">
        <f t="shared" si="41"/>
        <v>C</v>
      </c>
      <c r="AG101" s="46">
        <f t="shared" si="42"/>
        <v>375</v>
      </c>
    </row>
    <row r="102" spans="1:33" ht="21" customHeight="1">
      <c r="A102" s="28" t="s">
        <v>14</v>
      </c>
      <c r="B102" s="3" t="s">
        <v>5</v>
      </c>
      <c r="C102" s="30" t="s">
        <v>13</v>
      </c>
      <c r="D102" s="3" t="s">
        <v>12</v>
      </c>
      <c r="E102" s="3">
        <v>224933</v>
      </c>
      <c r="F102" s="3" t="str">
        <f t="shared" si="43"/>
        <v>С</v>
      </c>
      <c r="G102" s="2">
        <f t="shared" si="44"/>
        <v>430</v>
      </c>
      <c r="H102" s="120" t="s">
        <v>10</v>
      </c>
      <c r="R102" s="45" t="s">
        <v>11</v>
      </c>
      <c r="S102" s="46">
        <f>S95-10</f>
        <v>430</v>
      </c>
      <c r="T102" s="45" t="s">
        <v>11</v>
      </c>
      <c r="U102" s="46">
        <f t="shared" si="32"/>
        <v>430</v>
      </c>
      <c r="V102" s="45" t="str">
        <f t="shared" si="33"/>
        <v>С</v>
      </c>
      <c r="W102" s="46">
        <f t="shared" si="34"/>
        <v>430</v>
      </c>
      <c r="X102" s="45" t="str">
        <f t="shared" si="35"/>
        <v>С</v>
      </c>
      <c r="Y102" s="46">
        <f t="shared" si="36"/>
        <v>460</v>
      </c>
      <c r="Z102" s="45" t="str">
        <f t="shared" si="37"/>
        <v>С</v>
      </c>
      <c r="AA102" s="46">
        <f t="shared" si="38"/>
        <v>460</v>
      </c>
      <c r="AB102" s="45" t="str">
        <f t="shared" si="39"/>
        <v>С</v>
      </c>
      <c r="AC102" s="46">
        <f t="shared" si="40"/>
        <v>445</v>
      </c>
      <c r="AD102" s="113" t="str">
        <f t="shared" si="45"/>
        <v>С</v>
      </c>
      <c r="AE102" s="113">
        <f t="shared" si="46"/>
        <v>430</v>
      </c>
      <c r="AF102" s="45" t="str">
        <f t="shared" si="41"/>
        <v>С</v>
      </c>
      <c r="AG102" s="46">
        <f t="shared" si="42"/>
        <v>430</v>
      </c>
    </row>
    <row r="103" spans="1:33" ht="21" customHeight="1">
      <c r="A103" s="29" t="s">
        <v>9</v>
      </c>
      <c r="B103" s="5" t="s">
        <v>5</v>
      </c>
      <c r="C103" s="91"/>
      <c r="D103" s="5" t="s">
        <v>8</v>
      </c>
      <c r="E103" s="5">
        <v>356388</v>
      </c>
      <c r="F103" s="5" t="str">
        <f t="shared" si="43"/>
        <v>остаток*</v>
      </c>
      <c r="G103" s="6">
        <f t="shared" si="44"/>
        <v>387</v>
      </c>
      <c r="H103" s="124"/>
      <c r="R103" s="47" t="s">
        <v>7</v>
      </c>
      <c r="S103" s="48">
        <f>S102*0.9</f>
        <v>387</v>
      </c>
      <c r="T103" s="47" t="s">
        <v>7</v>
      </c>
      <c r="U103" s="48">
        <f t="shared" si="32"/>
        <v>387</v>
      </c>
      <c r="V103" s="47" t="str">
        <f t="shared" si="33"/>
        <v>остаток*</v>
      </c>
      <c r="W103" s="48">
        <f t="shared" si="34"/>
        <v>387</v>
      </c>
      <c r="X103" s="47" t="str">
        <f t="shared" si="35"/>
        <v>остаток*</v>
      </c>
      <c r="Y103" s="48">
        <f t="shared" si="36"/>
        <v>417</v>
      </c>
      <c r="Z103" s="47" t="str">
        <f t="shared" si="37"/>
        <v>остаток*</v>
      </c>
      <c r="AA103" s="48">
        <f t="shared" si="38"/>
        <v>417</v>
      </c>
      <c r="AB103" s="47" t="str">
        <f t="shared" si="39"/>
        <v>остаток*</v>
      </c>
      <c r="AC103" s="48">
        <f t="shared" si="40"/>
        <v>402</v>
      </c>
      <c r="AD103" s="114" t="str">
        <f t="shared" si="45"/>
        <v>остаток*</v>
      </c>
      <c r="AE103" s="114">
        <f t="shared" si="46"/>
        <v>387</v>
      </c>
      <c r="AF103" s="47" t="str">
        <f t="shared" si="41"/>
        <v>остаток*</v>
      </c>
      <c r="AG103" s="48">
        <f t="shared" si="42"/>
        <v>387</v>
      </c>
    </row>
    <row r="104" spans="1:33" ht="24.75" customHeight="1">
      <c r="A104" s="28" t="s">
        <v>6</v>
      </c>
      <c r="B104" s="3" t="s">
        <v>5</v>
      </c>
      <c r="C104" s="5" t="s">
        <v>4</v>
      </c>
      <c r="D104" s="3" t="s">
        <v>3</v>
      </c>
      <c r="E104" s="4">
        <v>352684</v>
      </c>
      <c r="F104" s="3" t="str">
        <f t="shared" si="43"/>
        <v>остаток*</v>
      </c>
      <c r="G104" s="2">
        <f t="shared" si="44"/>
        <v>800</v>
      </c>
      <c r="H104" s="1" t="s">
        <v>1</v>
      </c>
      <c r="R104" s="45" t="s">
        <v>7</v>
      </c>
      <c r="S104" s="46">
        <v>800</v>
      </c>
      <c r="T104" s="45" t="s">
        <v>7</v>
      </c>
      <c r="U104" s="46">
        <f t="shared" si="32"/>
        <v>800</v>
      </c>
      <c r="V104" s="45" t="str">
        <f t="shared" si="33"/>
        <v>остаток*</v>
      </c>
      <c r="W104" s="46">
        <f t="shared" si="34"/>
        <v>800</v>
      </c>
      <c r="X104" s="45" t="str">
        <f t="shared" si="35"/>
        <v>остаток*</v>
      </c>
      <c r="Y104" s="46">
        <f t="shared" si="36"/>
        <v>830</v>
      </c>
      <c r="Z104" s="45" t="str">
        <f t="shared" si="37"/>
        <v>остаток*</v>
      </c>
      <c r="AA104" s="46">
        <f t="shared" si="38"/>
        <v>830</v>
      </c>
      <c r="AB104" s="45" t="str">
        <f t="shared" si="39"/>
        <v>остаток*</v>
      </c>
      <c r="AC104" s="46">
        <f t="shared" si="40"/>
        <v>815</v>
      </c>
      <c r="AD104" s="113" t="str">
        <f t="shared" si="45"/>
        <v>остаток*</v>
      </c>
      <c r="AE104" s="113">
        <f t="shared" si="46"/>
        <v>800</v>
      </c>
      <c r="AF104" s="45" t="str">
        <f t="shared" si="41"/>
        <v>остаток*</v>
      </c>
      <c r="AG104" s="46">
        <f t="shared" si="42"/>
        <v>800</v>
      </c>
    </row>
    <row r="105" spans="1:33" ht="3.75" customHeight="1">
      <c r="A105" s="32"/>
      <c r="B105" s="33"/>
      <c r="C105" s="33"/>
      <c r="D105" s="33"/>
      <c r="E105" s="33"/>
      <c r="F105" s="33"/>
      <c r="G105" s="33"/>
      <c r="H105" s="34"/>
      <c r="R105" s="49"/>
      <c r="S105" s="50"/>
      <c r="T105" s="49"/>
      <c r="U105" s="50"/>
      <c r="V105" s="49"/>
      <c r="W105" s="50"/>
      <c r="X105" s="49"/>
      <c r="Y105" s="50"/>
      <c r="Z105" s="49"/>
      <c r="AA105" s="50"/>
      <c r="AB105" s="49"/>
      <c r="AC105" s="50"/>
      <c r="AD105" s="33"/>
      <c r="AE105" s="33"/>
      <c r="AF105" s="49"/>
      <c r="AG105" s="50"/>
    </row>
    <row r="106" spans="1:33" ht="25.5" customHeight="1" hidden="1">
      <c r="A106" s="39" t="s">
        <v>88</v>
      </c>
      <c r="B106" s="37"/>
      <c r="C106" s="37"/>
      <c r="D106" s="37"/>
      <c r="E106" s="37"/>
      <c r="F106" s="37"/>
      <c r="G106" s="37"/>
      <c r="H106" s="38"/>
      <c r="R106" s="51"/>
      <c r="S106" s="52"/>
      <c r="T106" s="51"/>
      <c r="U106" s="52"/>
      <c r="V106" s="51"/>
      <c r="W106" s="52"/>
      <c r="X106" s="51"/>
      <c r="Y106" s="52"/>
      <c r="Z106" s="51"/>
      <c r="AA106" s="52"/>
      <c r="AB106" s="51"/>
      <c r="AC106" s="52"/>
      <c r="AD106" s="37"/>
      <c r="AE106" s="37"/>
      <c r="AF106" s="51"/>
      <c r="AG106" s="52"/>
    </row>
    <row r="107" spans="1:33" ht="22.5" customHeight="1" hidden="1">
      <c r="A107" s="40" t="s">
        <v>89</v>
      </c>
      <c r="B107" s="35"/>
      <c r="C107" s="35"/>
      <c r="D107" s="35"/>
      <c r="E107" s="35"/>
      <c r="F107" s="35"/>
      <c r="G107" s="35"/>
      <c r="H107" s="36"/>
      <c r="R107" s="53"/>
      <c r="S107" s="54"/>
      <c r="T107" s="53"/>
      <c r="U107" s="54"/>
      <c r="V107" s="53"/>
      <c r="W107" s="54"/>
      <c r="X107" s="53"/>
      <c r="Y107" s="54"/>
      <c r="Z107" s="53"/>
      <c r="AA107" s="54"/>
      <c r="AB107" s="53"/>
      <c r="AC107" s="54"/>
      <c r="AD107" s="35"/>
      <c r="AE107" s="35"/>
      <c r="AF107" s="53"/>
      <c r="AG107" s="54"/>
    </row>
    <row r="108" spans="1:33" ht="18.75" customHeight="1" hidden="1">
      <c r="A108" s="23" t="s">
        <v>90</v>
      </c>
      <c r="B108" s="24"/>
      <c r="C108" s="24"/>
      <c r="D108" s="24"/>
      <c r="E108" s="24"/>
      <c r="F108" s="24"/>
      <c r="G108" s="24"/>
      <c r="H108" s="25"/>
      <c r="R108" s="41"/>
      <c r="S108" s="42"/>
      <c r="T108" s="41"/>
      <c r="U108" s="42"/>
      <c r="V108" s="41"/>
      <c r="W108" s="42"/>
      <c r="X108" s="41"/>
      <c r="Y108" s="42"/>
      <c r="Z108" s="41"/>
      <c r="AA108" s="42"/>
      <c r="AB108" s="41"/>
      <c r="AC108" s="42"/>
      <c r="AD108" s="24"/>
      <c r="AE108" s="24"/>
      <c r="AF108" s="41"/>
      <c r="AG108" s="42"/>
    </row>
    <row r="109" spans="1:33" ht="18.75" customHeight="1" hidden="1">
      <c r="A109" s="122" t="s">
        <v>74</v>
      </c>
      <c r="B109" s="9" t="s">
        <v>73</v>
      </c>
      <c r="C109" s="122" t="s">
        <v>72</v>
      </c>
      <c r="D109" s="89" t="s">
        <v>71</v>
      </c>
      <c r="E109" s="122" t="s">
        <v>70</v>
      </c>
      <c r="F109" s="122" t="s">
        <v>69</v>
      </c>
      <c r="G109" s="9" t="s">
        <v>68</v>
      </c>
      <c r="H109" s="122" t="s">
        <v>67</v>
      </c>
      <c r="R109" s="118" t="s">
        <v>69</v>
      </c>
      <c r="S109" s="43" t="s">
        <v>68</v>
      </c>
      <c r="T109" s="118" t="s">
        <v>69</v>
      </c>
      <c r="U109" s="43" t="str">
        <f>S109</f>
        <v>Цена (с НДС) </v>
      </c>
      <c r="V109" s="118" t="s">
        <v>69</v>
      </c>
      <c r="W109" s="43" t="str">
        <f>U109</f>
        <v>Цена (с НДС) </v>
      </c>
      <c r="X109" s="118" t="s">
        <v>69</v>
      </c>
      <c r="Y109" s="43" t="str">
        <f>W109</f>
        <v>Цена (с НДС) </v>
      </c>
      <c r="Z109" s="118" t="s">
        <v>69</v>
      </c>
      <c r="AA109" s="43" t="str">
        <f>Y109</f>
        <v>Цена (с НДС) </v>
      </c>
      <c r="AB109" s="118" t="s">
        <v>69</v>
      </c>
      <c r="AC109" s="43" t="s">
        <v>68</v>
      </c>
      <c r="AD109" s="111"/>
      <c r="AE109" s="111"/>
      <c r="AF109" s="118" t="s">
        <v>69</v>
      </c>
      <c r="AG109" s="43" t="s">
        <v>68</v>
      </c>
    </row>
    <row r="110" spans="1:33" ht="24" hidden="1">
      <c r="A110" s="123"/>
      <c r="B110" s="89" t="s">
        <v>66</v>
      </c>
      <c r="C110" s="123"/>
      <c r="D110" s="89" t="s">
        <v>65</v>
      </c>
      <c r="E110" s="123"/>
      <c r="F110" s="123"/>
      <c r="G110" s="89" t="s">
        <v>64</v>
      </c>
      <c r="H110" s="123"/>
      <c r="R110" s="119"/>
      <c r="S110" s="44" t="s">
        <v>64</v>
      </c>
      <c r="T110" s="119"/>
      <c r="U110" s="44" t="str">
        <f>S110</f>
        <v>за 1 м2, руб.</v>
      </c>
      <c r="V110" s="119"/>
      <c r="W110" s="44" t="str">
        <f>U110</f>
        <v>за 1 м2, руб.</v>
      </c>
      <c r="X110" s="119"/>
      <c r="Y110" s="44" t="str">
        <f>W110</f>
        <v>за 1 м2, руб.</v>
      </c>
      <c r="Z110" s="119"/>
      <c r="AA110" s="44" t="str">
        <f>Y110</f>
        <v>за 1 м2, руб.</v>
      </c>
      <c r="AB110" s="119"/>
      <c r="AC110" s="44" t="s">
        <v>64</v>
      </c>
      <c r="AD110" s="112"/>
      <c r="AE110" s="112"/>
      <c r="AF110" s="119"/>
      <c r="AG110" s="44" t="s">
        <v>64</v>
      </c>
    </row>
    <row r="111" spans="1:33" ht="21" customHeight="1" hidden="1">
      <c r="A111" s="28" t="s">
        <v>96</v>
      </c>
      <c r="B111" s="3">
        <v>1.2</v>
      </c>
      <c r="D111" s="3" t="s">
        <v>82</v>
      </c>
      <c r="E111" s="7" t="s">
        <v>123</v>
      </c>
      <c r="F111" s="3" t="str">
        <f aca="true" t="shared" si="47" ref="F111:F116">IF($A$3=$R$7,R111,(IF($A$3=$AB$7,AB111,IF($A$3=$Z$7,Z111,IF($A$3=$X$7,X111,IF($A$3=$V$7,V111,IF($A$3=$T$7,T111,IF($A$3=$AD$7,AD111,IF($A$3=$AF$7,AF111)))))))))</f>
        <v>остаток*</v>
      </c>
      <c r="G111" s="2">
        <f aca="true" t="shared" si="48" ref="G111:G116">IF($A$3=$R$7,S111,(IF($A$3=$AB$7,AC111,IF($A$3=$Z$7,AA111,IF($A$3=$X$7,Y111,IF($A$3=$V$7,W111,IF($A$3=$T$7,U111,IF($A$3=$AD$7,AE111,IF($A$3=$AF$7,AG111)))))))))</f>
        <v>375</v>
      </c>
      <c r="H111" s="120" t="s">
        <v>95</v>
      </c>
      <c r="R111" s="45" t="s">
        <v>7</v>
      </c>
      <c r="S111" s="46">
        <f>S88</f>
        <v>375</v>
      </c>
      <c r="T111" s="45" t="s">
        <v>7</v>
      </c>
      <c r="U111" s="46">
        <f aca="true" t="shared" si="49" ref="U111:U116">S111+$U$9</f>
        <v>375</v>
      </c>
      <c r="V111" s="45" t="str">
        <f aca="true" t="shared" si="50" ref="V111:V116">T111</f>
        <v>остаток*</v>
      </c>
      <c r="W111" s="46">
        <f aca="true" t="shared" si="51" ref="W111:W116">S111+$W$9</f>
        <v>375</v>
      </c>
      <c r="X111" s="45" t="str">
        <f aca="true" t="shared" si="52" ref="X111:X116">V111</f>
        <v>остаток*</v>
      </c>
      <c r="Y111" s="46">
        <f aca="true" t="shared" si="53" ref="Y111:Y116">S111+$Y$9</f>
        <v>405</v>
      </c>
      <c r="Z111" s="45" t="str">
        <f aca="true" t="shared" si="54" ref="Z111:Z116">V111</f>
        <v>остаток*</v>
      </c>
      <c r="AA111" s="46">
        <f aca="true" t="shared" si="55" ref="AA111:AA116">S111+$AA$9</f>
        <v>405</v>
      </c>
      <c r="AB111" s="45" t="str">
        <f aca="true" t="shared" si="56" ref="AB111:AB116">T111</f>
        <v>остаток*</v>
      </c>
      <c r="AC111" s="46">
        <f aca="true" t="shared" si="57" ref="AC111:AC116">S111+$AC$9</f>
        <v>390</v>
      </c>
      <c r="AD111" s="45" t="str">
        <f aca="true" t="shared" si="58" ref="AD111:AD116">V111</f>
        <v>остаток*</v>
      </c>
      <c r="AE111" s="46">
        <f aca="true" t="shared" si="59" ref="AE111:AE116">U111+$AC$9</f>
        <v>390</v>
      </c>
      <c r="AF111" s="45" t="str">
        <f aca="true" t="shared" si="60" ref="AF111:AF116">T111</f>
        <v>остаток*</v>
      </c>
      <c r="AG111" s="46">
        <f aca="true" t="shared" si="61" ref="AG111:AG116">S111+$AG$9</f>
        <v>375</v>
      </c>
    </row>
    <row r="112" spans="1:33" ht="21" customHeight="1" hidden="1">
      <c r="A112" s="29" t="s">
        <v>96</v>
      </c>
      <c r="B112" s="5">
        <v>1.2</v>
      </c>
      <c r="C112" s="92" t="s">
        <v>4</v>
      </c>
      <c r="D112" s="5" t="s">
        <v>84</v>
      </c>
      <c r="E112" s="5">
        <v>494281</v>
      </c>
      <c r="F112" s="5" t="str">
        <f t="shared" si="47"/>
        <v>остаток*</v>
      </c>
      <c r="G112" s="6">
        <f t="shared" si="48"/>
        <v>356.25</v>
      </c>
      <c r="H112" s="121"/>
      <c r="R112" s="47" t="s">
        <v>7</v>
      </c>
      <c r="S112" s="48">
        <f>S111*0.95</f>
        <v>356.25</v>
      </c>
      <c r="T112" s="47" t="s">
        <v>7</v>
      </c>
      <c r="U112" s="48">
        <f t="shared" si="49"/>
        <v>356.25</v>
      </c>
      <c r="V112" s="47" t="str">
        <f t="shared" si="50"/>
        <v>остаток*</v>
      </c>
      <c r="W112" s="48">
        <f t="shared" si="51"/>
        <v>356.25</v>
      </c>
      <c r="X112" s="47" t="str">
        <f t="shared" si="52"/>
        <v>остаток*</v>
      </c>
      <c r="Y112" s="48">
        <f t="shared" si="53"/>
        <v>386.25</v>
      </c>
      <c r="Z112" s="47" t="str">
        <f t="shared" si="54"/>
        <v>остаток*</v>
      </c>
      <c r="AA112" s="48">
        <f t="shared" si="55"/>
        <v>386.25</v>
      </c>
      <c r="AB112" s="47" t="str">
        <f t="shared" si="56"/>
        <v>остаток*</v>
      </c>
      <c r="AC112" s="48">
        <f t="shared" si="57"/>
        <v>371.25</v>
      </c>
      <c r="AD112" s="47" t="str">
        <f t="shared" si="58"/>
        <v>остаток*</v>
      </c>
      <c r="AE112" s="48">
        <f t="shared" si="59"/>
        <v>371.25</v>
      </c>
      <c r="AF112" s="47" t="str">
        <f t="shared" si="60"/>
        <v>остаток*</v>
      </c>
      <c r="AG112" s="48">
        <f t="shared" si="61"/>
        <v>356.25</v>
      </c>
    </row>
    <row r="113" spans="1:33" ht="21" customHeight="1" hidden="1">
      <c r="A113" s="29" t="s">
        <v>96</v>
      </c>
      <c r="B113" s="5">
        <v>1.2</v>
      </c>
      <c r="C113" s="92"/>
      <c r="D113" s="5" t="s">
        <v>124</v>
      </c>
      <c r="E113" s="5">
        <v>494282</v>
      </c>
      <c r="F113" s="5" t="str">
        <f t="shared" si="47"/>
        <v>остаток*</v>
      </c>
      <c r="G113" s="6">
        <f t="shared" si="48"/>
        <v>356.25</v>
      </c>
      <c r="H113" s="121"/>
      <c r="R113" s="47" t="s">
        <v>7</v>
      </c>
      <c r="S113" s="48">
        <f>S112</f>
        <v>356.25</v>
      </c>
      <c r="T113" s="47" t="s">
        <v>7</v>
      </c>
      <c r="U113" s="48">
        <f t="shared" si="49"/>
        <v>356.25</v>
      </c>
      <c r="V113" s="47" t="str">
        <f t="shared" si="50"/>
        <v>остаток*</v>
      </c>
      <c r="W113" s="48">
        <f t="shared" si="51"/>
        <v>356.25</v>
      </c>
      <c r="X113" s="47" t="str">
        <f t="shared" si="52"/>
        <v>остаток*</v>
      </c>
      <c r="Y113" s="48">
        <f t="shared" si="53"/>
        <v>386.25</v>
      </c>
      <c r="Z113" s="47" t="str">
        <f t="shared" si="54"/>
        <v>остаток*</v>
      </c>
      <c r="AA113" s="48">
        <f t="shared" si="55"/>
        <v>386.25</v>
      </c>
      <c r="AB113" s="47" t="str">
        <f t="shared" si="56"/>
        <v>остаток*</v>
      </c>
      <c r="AC113" s="48">
        <f t="shared" si="57"/>
        <v>371.25</v>
      </c>
      <c r="AD113" s="47" t="str">
        <f t="shared" si="58"/>
        <v>остаток*</v>
      </c>
      <c r="AE113" s="48">
        <f t="shared" si="59"/>
        <v>371.25</v>
      </c>
      <c r="AF113" s="47" t="str">
        <f t="shared" si="60"/>
        <v>остаток*</v>
      </c>
      <c r="AG113" s="48">
        <f t="shared" si="61"/>
        <v>356.25</v>
      </c>
    </row>
    <row r="114" spans="1:33" ht="21" customHeight="1" hidden="1">
      <c r="A114" s="28" t="s">
        <v>96</v>
      </c>
      <c r="B114" s="3">
        <v>1.2</v>
      </c>
      <c r="D114" s="3" t="s">
        <v>31</v>
      </c>
      <c r="E114" s="7" t="s">
        <v>115</v>
      </c>
      <c r="F114" s="3" t="str">
        <f t="shared" si="47"/>
        <v>остаток*</v>
      </c>
      <c r="G114" s="2">
        <f t="shared" si="48"/>
        <v>375</v>
      </c>
      <c r="H114" s="121"/>
      <c r="R114" s="45" t="s">
        <v>7</v>
      </c>
      <c r="S114" s="46">
        <f>S111</f>
        <v>375</v>
      </c>
      <c r="T114" s="45" t="s">
        <v>7</v>
      </c>
      <c r="U114" s="46">
        <f t="shared" si="49"/>
        <v>375</v>
      </c>
      <c r="V114" s="45" t="str">
        <f t="shared" si="50"/>
        <v>остаток*</v>
      </c>
      <c r="W114" s="46">
        <f t="shared" si="51"/>
        <v>375</v>
      </c>
      <c r="X114" s="45" t="str">
        <f t="shared" si="52"/>
        <v>остаток*</v>
      </c>
      <c r="Y114" s="46">
        <f t="shared" si="53"/>
        <v>405</v>
      </c>
      <c r="Z114" s="45" t="str">
        <f t="shared" si="54"/>
        <v>остаток*</v>
      </c>
      <c r="AA114" s="46">
        <f t="shared" si="55"/>
        <v>405</v>
      </c>
      <c r="AB114" s="45" t="str">
        <f t="shared" si="56"/>
        <v>остаток*</v>
      </c>
      <c r="AC114" s="46">
        <f t="shared" si="57"/>
        <v>390</v>
      </c>
      <c r="AD114" s="45" t="str">
        <f t="shared" si="58"/>
        <v>остаток*</v>
      </c>
      <c r="AE114" s="46">
        <f t="shared" si="59"/>
        <v>390</v>
      </c>
      <c r="AF114" s="45" t="str">
        <f t="shared" si="60"/>
        <v>остаток*</v>
      </c>
      <c r="AG114" s="46">
        <f t="shared" si="61"/>
        <v>375</v>
      </c>
    </row>
    <row r="115" spans="1:33" ht="21" customHeight="1" hidden="1">
      <c r="A115" s="29" t="s">
        <v>96</v>
      </c>
      <c r="B115" s="5">
        <v>1.2</v>
      </c>
      <c r="C115" s="92" t="s">
        <v>4</v>
      </c>
      <c r="D115" s="5" t="s">
        <v>27</v>
      </c>
      <c r="E115" s="5">
        <v>440118</v>
      </c>
      <c r="F115" s="5" t="str">
        <f t="shared" si="47"/>
        <v>остаток*</v>
      </c>
      <c r="G115" s="6">
        <f t="shared" si="48"/>
        <v>356.25</v>
      </c>
      <c r="H115" s="121"/>
      <c r="R115" s="47" t="s">
        <v>7</v>
      </c>
      <c r="S115" s="48">
        <f>S111*0.95</f>
        <v>356.25</v>
      </c>
      <c r="T115" s="47" t="s">
        <v>7</v>
      </c>
      <c r="U115" s="48">
        <f t="shared" si="49"/>
        <v>356.25</v>
      </c>
      <c r="V115" s="47" t="str">
        <f t="shared" si="50"/>
        <v>остаток*</v>
      </c>
      <c r="W115" s="48">
        <f t="shared" si="51"/>
        <v>356.25</v>
      </c>
      <c r="X115" s="47" t="str">
        <f t="shared" si="52"/>
        <v>остаток*</v>
      </c>
      <c r="Y115" s="48">
        <f t="shared" si="53"/>
        <v>386.25</v>
      </c>
      <c r="Z115" s="47" t="str">
        <f t="shared" si="54"/>
        <v>остаток*</v>
      </c>
      <c r="AA115" s="48">
        <f t="shared" si="55"/>
        <v>386.25</v>
      </c>
      <c r="AB115" s="47" t="str">
        <f t="shared" si="56"/>
        <v>остаток*</v>
      </c>
      <c r="AC115" s="48">
        <f t="shared" si="57"/>
        <v>371.25</v>
      </c>
      <c r="AD115" s="47" t="str">
        <f t="shared" si="58"/>
        <v>остаток*</v>
      </c>
      <c r="AE115" s="48">
        <f t="shared" si="59"/>
        <v>371.25</v>
      </c>
      <c r="AF115" s="47" t="str">
        <f t="shared" si="60"/>
        <v>остаток*</v>
      </c>
      <c r="AG115" s="48">
        <f t="shared" si="61"/>
        <v>356.25</v>
      </c>
    </row>
    <row r="116" spans="1:33" ht="21" customHeight="1" hidden="1">
      <c r="A116" s="29" t="s">
        <v>96</v>
      </c>
      <c r="B116" s="5">
        <v>1.2</v>
      </c>
      <c r="C116" s="92"/>
      <c r="D116" s="5" t="s">
        <v>26</v>
      </c>
      <c r="E116" s="5">
        <v>440119</v>
      </c>
      <c r="F116" s="5" t="str">
        <f t="shared" si="47"/>
        <v>остаток*</v>
      </c>
      <c r="G116" s="6">
        <f t="shared" si="48"/>
        <v>356.25</v>
      </c>
      <c r="H116" s="121"/>
      <c r="R116" s="47" t="s">
        <v>7</v>
      </c>
      <c r="S116" s="48">
        <f>S115</f>
        <v>356.25</v>
      </c>
      <c r="T116" s="47" t="s">
        <v>7</v>
      </c>
      <c r="U116" s="48">
        <f t="shared" si="49"/>
        <v>356.25</v>
      </c>
      <c r="V116" s="47" t="str">
        <f t="shared" si="50"/>
        <v>остаток*</v>
      </c>
      <c r="W116" s="48">
        <f t="shared" si="51"/>
        <v>356.25</v>
      </c>
      <c r="X116" s="47" t="str">
        <f t="shared" si="52"/>
        <v>остаток*</v>
      </c>
      <c r="Y116" s="48">
        <f t="shared" si="53"/>
        <v>386.25</v>
      </c>
      <c r="Z116" s="47" t="str">
        <f t="shared" si="54"/>
        <v>остаток*</v>
      </c>
      <c r="AA116" s="48">
        <f t="shared" si="55"/>
        <v>386.25</v>
      </c>
      <c r="AB116" s="47" t="str">
        <f t="shared" si="56"/>
        <v>остаток*</v>
      </c>
      <c r="AC116" s="48">
        <f t="shared" si="57"/>
        <v>371.25</v>
      </c>
      <c r="AD116" s="47" t="str">
        <f t="shared" si="58"/>
        <v>остаток*</v>
      </c>
      <c r="AE116" s="48">
        <f t="shared" si="59"/>
        <v>371.25</v>
      </c>
      <c r="AF116" s="47" t="str">
        <f t="shared" si="60"/>
        <v>остаток*</v>
      </c>
      <c r="AG116" s="48">
        <f t="shared" si="61"/>
        <v>356.25</v>
      </c>
    </row>
    <row r="117" spans="1:33" ht="3.75" customHeight="1">
      <c r="A117" s="18"/>
      <c r="B117" s="19"/>
      <c r="C117" s="19"/>
      <c r="D117" s="19"/>
      <c r="E117" s="19"/>
      <c r="F117" s="19"/>
      <c r="G117" s="19"/>
      <c r="H117" s="20"/>
      <c r="R117" s="59"/>
      <c r="S117" s="60"/>
      <c r="T117" s="59"/>
      <c r="U117" s="60"/>
      <c r="V117" s="59"/>
      <c r="W117" s="60"/>
      <c r="X117" s="59"/>
      <c r="Y117" s="60"/>
      <c r="Z117" s="59"/>
      <c r="AA117" s="60"/>
      <c r="AB117" s="59"/>
      <c r="AC117" s="60"/>
      <c r="AD117" s="19"/>
      <c r="AE117" s="19"/>
      <c r="AF117" s="59"/>
      <c r="AG117" s="60"/>
    </row>
    <row r="118" spans="1:33" ht="17.25" customHeight="1">
      <c r="A118" s="26" t="s">
        <v>0</v>
      </c>
      <c r="B118" s="14"/>
      <c r="C118" s="14"/>
      <c r="D118" s="14"/>
      <c r="E118" s="14"/>
      <c r="F118" s="14"/>
      <c r="G118" s="14"/>
      <c r="H118" s="15"/>
      <c r="R118" s="61"/>
      <c r="S118" s="62"/>
      <c r="T118" s="61"/>
      <c r="U118" s="62"/>
      <c r="V118" s="61"/>
      <c r="W118" s="62"/>
      <c r="X118" s="61"/>
      <c r="Y118" s="62"/>
      <c r="Z118" s="61"/>
      <c r="AA118" s="62"/>
      <c r="AB118" s="61"/>
      <c r="AC118" s="62"/>
      <c r="AD118" s="14"/>
      <c r="AE118" s="14"/>
      <c r="AF118" s="61"/>
      <c r="AG118" s="62"/>
    </row>
    <row r="119" spans="1:33" ht="3.75" customHeight="1">
      <c r="A119" s="27"/>
      <c r="B119" s="16"/>
      <c r="C119" s="16"/>
      <c r="D119" s="16"/>
      <c r="E119" s="16"/>
      <c r="F119" s="16"/>
      <c r="G119" s="16"/>
      <c r="H119" s="17"/>
      <c r="R119" s="63"/>
      <c r="S119" s="64"/>
      <c r="T119" s="63"/>
      <c r="U119" s="64"/>
      <c r="V119" s="63"/>
      <c r="W119" s="64"/>
      <c r="X119" s="63"/>
      <c r="Y119" s="64"/>
      <c r="Z119" s="63"/>
      <c r="AA119" s="64"/>
      <c r="AB119" s="63"/>
      <c r="AC119" s="64"/>
      <c r="AD119" s="16"/>
      <c r="AE119" s="16"/>
      <c r="AF119" s="63"/>
      <c r="AG119" s="64"/>
    </row>
    <row r="120" spans="1:33" ht="17.25" customHeight="1" thickBot="1">
      <c r="A120" s="26" t="s">
        <v>130</v>
      </c>
      <c r="B120" s="14"/>
      <c r="C120" s="14"/>
      <c r="D120" s="14"/>
      <c r="E120" s="14"/>
      <c r="F120" s="14"/>
      <c r="G120" s="14"/>
      <c r="H120" s="15"/>
      <c r="R120" s="65"/>
      <c r="S120" s="66"/>
      <c r="T120" s="65"/>
      <c r="U120" s="66"/>
      <c r="V120" s="65"/>
      <c r="W120" s="66"/>
      <c r="X120" s="65"/>
      <c r="Y120" s="66"/>
      <c r="Z120" s="65"/>
      <c r="AA120" s="66"/>
      <c r="AB120" s="65"/>
      <c r="AC120" s="66"/>
      <c r="AD120" s="116"/>
      <c r="AE120" s="116"/>
      <c r="AF120" s="65"/>
      <c r="AG120" s="66"/>
    </row>
  </sheetData>
  <sheetProtection/>
  <mergeCells count="74">
    <mergeCell ref="A4:C4"/>
    <mergeCell ref="A10:A11"/>
    <mergeCell ref="C10:C11"/>
    <mergeCell ref="E10:E11"/>
    <mergeCell ref="F10:F11"/>
    <mergeCell ref="H10:H11"/>
    <mergeCell ref="R60:R61"/>
    <mergeCell ref="T60:T61"/>
    <mergeCell ref="AF10:AF11"/>
    <mergeCell ref="AB10:AB11"/>
    <mergeCell ref="D1:H4"/>
    <mergeCell ref="R10:R11"/>
    <mergeCell ref="T10:T11"/>
    <mergeCell ref="V10:V11"/>
    <mergeCell ref="X10:X11"/>
    <mergeCell ref="Z10:Z11"/>
    <mergeCell ref="H12:H50"/>
    <mergeCell ref="C53:C55"/>
    <mergeCell ref="H54:H55"/>
    <mergeCell ref="A60:A61"/>
    <mergeCell ref="C60:C61"/>
    <mergeCell ref="E60:E61"/>
    <mergeCell ref="F60:F61"/>
    <mergeCell ref="H60:H61"/>
    <mergeCell ref="V60:V61"/>
    <mergeCell ref="X60:X61"/>
    <mergeCell ref="Z60:Z61"/>
    <mergeCell ref="AB60:AB61"/>
    <mergeCell ref="AF60:AF61"/>
    <mergeCell ref="H65:H73"/>
    <mergeCell ref="A77:A78"/>
    <mergeCell ref="C77:C78"/>
    <mergeCell ref="E77:E78"/>
    <mergeCell ref="F77:F78"/>
    <mergeCell ref="R77:R78"/>
    <mergeCell ref="T77:T78"/>
    <mergeCell ref="H77:H78"/>
    <mergeCell ref="V77:V78"/>
    <mergeCell ref="X77:X78"/>
    <mergeCell ref="Z77:Z78"/>
    <mergeCell ref="AB77:AB78"/>
    <mergeCell ref="AF77:AF78"/>
    <mergeCell ref="H79:H80"/>
    <mergeCell ref="A86:A87"/>
    <mergeCell ref="C86:C87"/>
    <mergeCell ref="E86:E87"/>
    <mergeCell ref="F86:F87"/>
    <mergeCell ref="H86:H87"/>
    <mergeCell ref="R86:R87"/>
    <mergeCell ref="V86:V87"/>
    <mergeCell ref="X86:X87"/>
    <mergeCell ref="Z86:Z87"/>
    <mergeCell ref="AB86:AB87"/>
    <mergeCell ref="AF86:AF87"/>
    <mergeCell ref="H88:H97"/>
    <mergeCell ref="T86:T87"/>
    <mergeCell ref="H102:H103"/>
    <mergeCell ref="A109:A110"/>
    <mergeCell ref="C109:C110"/>
    <mergeCell ref="E109:E110"/>
    <mergeCell ref="F109:F110"/>
    <mergeCell ref="H109:H110"/>
    <mergeCell ref="AF109:AF110"/>
    <mergeCell ref="AB109:AB110"/>
    <mergeCell ref="AD10:AD11"/>
    <mergeCell ref="AD60:AD61"/>
    <mergeCell ref="AD77:AD78"/>
    <mergeCell ref="AD86:AD87"/>
    <mergeCell ref="H111:H116"/>
    <mergeCell ref="R109:R110"/>
    <mergeCell ref="T109:T110"/>
    <mergeCell ref="V109:V110"/>
    <mergeCell ref="X109:X110"/>
    <mergeCell ref="Z109:Z110"/>
  </mergeCells>
  <printOptions horizontalCentered="1"/>
  <pageMargins left="0" right="0" top="0.4330708661417323" bottom="0" header="0" footer="0"/>
  <pageSetup fitToHeight="2" horizontalDpi="600" verticalDpi="600" orientation="portrait" paperSize="9" scale="56" r:id="rId3"/>
  <rowBreaks count="1" manualBreakCount="1">
    <brk id="80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ignatyev</dc:creator>
  <cp:keywords/>
  <dc:description/>
  <cp:lastModifiedBy>PC</cp:lastModifiedBy>
  <cp:lastPrinted>2013-08-28T17:00:18Z</cp:lastPrinted>
  <dcterms:created xsi:type="dcterms:W3CDTF">2013-08-16T07:40:07Z</dcterms:created>
  <dcterms:modified xsi:type="dcterms:W3CDTF">2016-05-27T09:45:28Z</dcterms:modified>
  <cp:category/>
  <cp:version/>
  <cp:contentType/>
  <cp:contentStatus/>
</cp:coreProperties>
</file>